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Y:\Boehrer\UNTERR\EDV\EXCEL\"/>
    </mc:Choice>
  </mc:AlternateContent>
  <bookViews>
    <workbookView xWindow="0" yWindow="0" windowWidth="21570" windowHeight="10215" firstSheet="12" activeTab="14"/>
  </bookViews>
  <sheets>
    <sheet name="Modul1" sheetId="1" state="veryHidden" r:id="rId1"/>
    <sheet name="Zylindervolumen" sheetId="31" r:id="rId2"/>
    <sheet name="Dreiecksberechnung" sheetId="32" r:id="rId3"/>
    <sheet name="Funktionen" sheetId="23" r:id="rId4"/>
    <sheet name="Runden" sheetId="27" r:id="rId5"/>
    <sheet name="Wärmeübertrager" sheetId="4" r:id="rId6"/>
    <sheet name="Kältemittelgeschw." sheetId="5" r:id="rId7"/>
    <sheet name="Spannungsabfall bei Drehstrom" sheetId="28" r:id="rId8"/>
    <sheet name="Bereichsnamen mit Lösung" sheetId="30" r:id="rId9"/>
    <sheet name="Bereichsnamen" sheetId="29" r:id="rId10"/>
    <sheet name="Adressliste" sheetId="19" r:id="rId11"/>
    <sheet name="Kundenliste" sheetId="25" r:id="rId12"/>
    <sheet name="Warenliste" sheetId="3" r:id="rId13"/>
    <sheet name="Rechnung Werkzeug (2)" sheetId="26" r:id="rId14"/>
    <sheet name="Rechnung Werkzeug mit Lösung" sheetId="24" r:id="rId15"/>
    <sheet name="Modul2" sheetId="18" state="veryHidden" r:id="rId16"/>
  </sheets>
  <definedNames>
    <definedName name="_xlnm._FilterDatabase" localSheetId="10" hidden="1">Adressliste!$A$3:$I$25</definedName>
    <definedName name="_xlnm._FilterDatabase" localSheetId="12" hidden="1">Warenliste!$A$5:$I$32</definedName>
    <definedName name="cv" localSheetId="8">'Bereichsnamen mit Lösung'!$B$6</definedName>
    <definedName name="m" localSheetId="8">'Bereichsnamen mit Lösung'!$B$7</definedName>
    <definedName name="solver_lin" localSheetId="12" hidden="1">0</definedName>
    <definedName name="solver_num" localSheetId="12" hidden="1">0</definedName>
    <definedName name="solver_opt" localSheetId="12" hidden="1">Warenliste!#REF!</definedName>
    <definedName name="solver_typ" localSheetId="12" hidden="1">1</definedName>
    <definedName name="solver_val" localSheetId="12" hidden="1">0</definedName>
    <definedName name="_xlnm.Criteria">Warenliste!$A$3:$D$3</definedName>
    <definedName name="Temp1" localSheetId="8">'Bereichsnamen mit Lösung'!$A$11:$A$16</definedName>
    <definedName name="Temp2" localSheetId="8">'Bereichsnamen mit Lösung'!$B$10:$E$10</definedName>
    <definedName name="Versuch_3">Wärmeübertrager!$D$26:$D$30</definedName>
    <definedName name="Versuch_4">Wärmeübertrager!$E$26:$E$30</definedName>
    <definedName name="Versuch1">Wärmeübertrager!$B$26:$B$30</definedName>
    <definedName name="Versuch2">Wärmeübertrager!$C$26:$C$30</definedName>
    <definedName name="_xlnm.Extract">Warenliste!#REF!</definedName>
  </definedNames>
  <calcPr calcId="152511"/>
</workbook>
</file>

<file path=xl/calcChain.xml><?xml version="1.0" encoding="utf-8"?>
<calcChain xmlns="http://schemas.openxmlformats.org/spreadsheetml/2006/main">
  <c r="B11" i="30" l="1"/>
  <c r="F26" i="24" l="1"/>
  <c r="F27" i="24"/>
  <c r="F28" i="24"/>
  <c r="F30" i="24"/>
  <c r="F31" i="24"/>
  <c r="F32" i="24"/>
  <c r="F33" i="24"/>
  <c r="F34" i="24"/>
  <c r="F25" i="24"/>
  <c r="B68" i="23" l="1"/>
  <c r="B69" i="23"/>
  <c r="B70" i="23"/>
  <c r="B71" i="23"/>
  <c r="B67" i="23"/>
  <c r="G33" i="5" l="1"/>
  <c r="H33" i="5"/>
  <c r="I33" i="5"/>
  <c r="C29" i="24" l="1"/>
  <c r="C30" i="24"/>
  <c r="D29" i="24"/>
  <c r="E29" i="24"/>
  <c r="D30" i="24"/>
  <c r="E30" i="24"/>
  <c r="E28" i="24"/>
  <c r="D28" i="24"/>
  <c r="D31" i="24"/>
  <c r="E31" i="24"/>
  <c r="G31" i="24"/>
  <c r="D32" i="24"/>
  <c r="E32" i="24"/>
  <c r="C31" i="24"/>
  <c r="C32" i="24"/>
  <c r="C28" i="24"/>
  <c r="F10" i="26"/>
  <c r="G30" i="26"/>
  <c r="G31" i="26"/>
  <c r="G32" i="26"/>
  <c r="G33" i="26"/>
  <c r="F35" i="26"/>
  <c r="G34" i="26"/>
  <c r="B4" i="24"/>
  <c r="A4" i="24"/>
  <c r="A3" i="24"/>
  <c r="A2" i="24"/>
  <c r="C26" i="24"/>
  <c r="D26" i="24"/>
  <c r="E26" i="24"/>
  <c r="C27" i="24"/>
  <c r="D27" i="24"/>
  <c r="E27" i="24"/>
  <c r="C25" i="24"/>
  <c r="E25" i="24"/>
  <c r="D25" i="24"/>
  <c r="G32" i="24"/>
  <c r="G33" i="24"/>
  <c r="G34" i="24"/>
  <c r="F10" i="24"/>
  <c r="G30" i="24"/>
  <c r="F36" i="26"/>
  <c r="F37" i="26"/>
  <c r="F29" i="24" l="1"/>
  <c r="F35" i="24"/>
  <c r="F36" i="24" l="1"/>
  <c r="F37" i="24" s="1"/>
</calcChain>
</file>

<file path=xl/comments1.xml><?xml version="1.0" encoding="utf-8"?>
<comments xmlns="http://schemas.openxmlformats.org/spreadsheetml/2006/main">
  <authors>
    <author>Ein geschätzter Microsoft Office Anwender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>Menge in kg</t>
        </r>
      </text>
    </comment>
    <comment ref="F25" authorId="0" shapeId="0">
      <text>
        <r>
          <rPr>
            <sz val="8"/>
            <color indexed="81"/>
            <rFont val="Tahoma"/>
            <family val="2"/>
          </rPr>
          <t>Stückpreis</t>
        </r>
      </text>
    </comment>
    <comment ref="G25" authorId="0" shapeId="0">
      <text>
        <r>
          <rPr>
            <sz val="8"/>
            <color indexed="81"/>
            <rFont val="Tahoma"/>
            <family val="2"/>
          </rPr>
          <t>Nettopreis</t>
        </r>
      </text>
    </comment>
    <comment ref="F35" authorId="0" shapeId="0">
      <text>
        <r>
          <rPr>
            <sz val="8"/>
            <color indexed="81"/>
            <rFont val="Tahoma"/>
            <family val="2"/>
          </rPr>
          <t>Nettosumme</t>
        </r>
      </text>
    </comment>
    <comment ref="E36" authorId="0" shapeId="0">
      <text>
        <r>
          <rPr>
            <sz val="8"/>
            <color indexed="81"/>
            <rFont val="Tahoma"/>
            <family val="2"/>
          </rPr>
          <t xml:space="preserve">Mehrwertsteuersatz
</t>
        </r>
      </text>
    </comment>
    <comment ref="F36" authorId="0" shapeId="0">
      <text>
        <r>
          <rPr>
            <sz val="8"/>
            <color indexed="81"/>
            <rFont val="Tahoma"/>
            <family val="2"/>
          </rPr>
          <t>Mehrwertsteuer</t>
        </r>
      </text>
    </comment>
    <comment ref="F37" authorId="0" shapeId="0">
      <text>
        <r>
          <rPr>
            <sz val="8"/>
            <color indexed="81"/>
            <rFont val="Tahoma"/>
            <family val="2"/>
          </rPr>
          <t>zu zahlender Betrag</t>
        </r>
      </text>
    </comment>
  </commentList>
</comments>
</file>

<file path=xl/comments2.xml><?xml version="1.0" encoding="utf-8"?>
<comments xmlns="http://schemas.openxmlformats.org/spreadsheetml/2006/main">
  <authors>
    <author>Ein geschätzter Microsoft Office Anwender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>Menge in kg</t>
        </r>
      </text>
    </comment>
    <comment ref="F25" authorId="0" shapeId="0">
      <text>
        <r>
          <rPr>
            <sz val="8"/>
            <color indexed="81"/>
            <rFont val="Tahoma"/>
            <family val="2"/>
          </rPr>
          <t>Stückpreis</t>
        </r>
      </text>
    </comment>
    <comment ref="G25" authorId="0" shapeId="0">
      <text>
        <r>
          <rPr>
            <sz val="8"/>
            <color indexed="81"/>
            <rFont val="Tahoma"/>
            <family val="2"/>
          </rPr>
          <t>Nettopreis</t>
        </r>
      </text>
    </comment>
    <comment ref="F35" authorId="0" shapeId="0">
      <text>
        <r>
          <rPr>
            <sz val="8"/>
            <color indexed="81"/>
            <rFont val="Tahoma"/>
            <family val="2"/>
          </rPr>
          <t>Nettosumme</t>
        </r>
      </text>
    </comment>
    <comment ref="E36" authorId="0" shapeId="0">
      <text>
        <r>
          <rPr>
            <sz val="8"/>
            <color indexed="81"/>
            <rFont val="Tahoma"/>
            <family val="2"/>
          </rPr>
          <t xml:space="preserve">Mehrwertsteuersatz
</t>
        </r>
      </text>
    </comment>
    <comment ref="F36" authorId="0" shapeId="0">
      <text>
        <r>
          <rPr>
            <sz val="8"/>
            <color indexed="81"/>
            <rFont val="Tahoma"/>
            <family val="2"/>
          </rPr>
          <t>Mehrwertsteuer</t>
        </r>
      </text>
    </comment>
    <comment ref="F37" authorId="0" shapeId="0">
      <text>
        <r>
          <rPr>
            <sz val="8"/>
            <color indexed="81"/>
            <rFont val="Tahoma"/>
            <family val="2"/>
          </rPr>
          <t>zu zahlender Betrag</t>
        </r>
      </text>
    </comment>
  </commentList>
</comments>
</file>

<file path=xl/sharedStrings.xml><?xml version="1.0" encoding="utf-8"?>
<sst xmlns="http://schemas.openxmlformats.org/spreadsheetml/2006/main" count="1188" uniqueCount="833">
  <si>
    <t>Rechnung</t>
  </si>
  <si>
    <t>Kunden-Nr.</t>
  </si>
  <si>
    <t>Auftrags-Nr.</t>
  </si>
  <si>
    <t>Rechnungs-Nr.</t>
  </si>
  <si>
    <t>Position</t>
  </si>
  <si>
    <t>Anzahl</t>
  </si>
  <si>
    <t>Bezeichnung</t>
  </si>
  <si>
    <t>Einzelpreis</t>
  </si>
  <si>
    <t>Gesamtpreis</t>
  </si>
  <si>
    <t>Summe</t>
  </si>
  <si>
    <t xml:space="preserve">MwSt </t>
  </si>
  <si>
    <t>Endbetrag</t>
  </si>
  <si>
    <t>Warenliste</t>
  </si>
  <si>
    <t>Lieferant</t>
  </si>
  <si>
    <t>Bestellt</t>
  </si>
  <si>
    <t>Stückpreis</t>
  </si>
  <si>
    <t>Bestellnummer</t>
  </si>
  <si>
    <t>Artikel</t>
  </si>
  <si>
    <t>Preis pro Verpackungs-einheit</t>
  </si>
  <si>
    <t>Holzschrauben</t>
  </si>
  <si>
    <t>Becker</t>
  </si>
  <si>
    <t>Draht (4 mm)</t>
  </si>
  <si>
    <t>Laubsäge</t>
  </si>
  <si>
    <t>Müller</t>
  </si>
  <si>
    <t>j</t>
  </si>
  <si>
    <t>Bilderhaken</t>
  </si>
  <si>
    <t>Schraubstock</t>
  </si>
  <si>
    <t>Hammer</t>
  </si>
  <si>
    <t>Bleistift</t>
  </si>
  <si>
    <t>Schrauben (2mm)</t>
  </si>
  <si>
    <t>Zange</t>
  </si>
  <si>
    <t>Gewindeschneider</t>
  </si>
  <si>
    <t>Schmidt</t>
  </si>
  <si>
    <t>Holzleim</t>
  </si>
  <si>
    <t>Glühbirnen</t>
  </si>
  <si>
    <t>Schere</t>
  </si>
  <si>
    <t>Nägel</t>
  </si>
  <si>
    <t>Säge</t>
  </si>
  <si>
    <t>Schulz</t>
  </si>
  <si>
    <t>Laubsägeblätter</t>
  </si>
  <si>
    <t>Daumenschrauben</t>
  </si>
  <si>
    <t>Schraubzwingen</t>
  </si>
  <si>
    <t>Schraubendreher</t>
  </si>
  <si>
    <t>Draht (5 mm)</t>
  </si>
  <si>
    <t>Schrauben (5mm)</t>
  </si>
  <si>
    <t>Bohrer</t>
  </si>
  <si>
    <t>Befestigungen</t>
  </si>
  <si>
    <t>Hammer groß</t>
  </si>
  <si>
    <t>Zange klein</t>
  </si>
  <si>
    <t>Draht (2mm)</t>
  </si>
  <si>
    <t>Gleichstrom-Wärmetauscher</t>
  </si>
  <si>
    <t>in K</t>
  </si>
  <si>
    <t>Versuch1</t>
  </si>
  <si>
    <t>Versuch2</t>
  </si>
  <si>
    <t>Versuch 3</t>
  </si>
  <si>
    <t>Versuch 4</t>
  </si>
  <si>
    <t>T1a</t>
  </si>
  <si>
    <t>T2a</t>
  </si>
  <si>
    <t>T1e</t>
  </si>
  <si>
    <t>T2e</t>
  </si>
  <si>
    <r>
      <t>D</t>
    </r>
    <r>
      <rPr>
        <sz val="10"/>
        <rFont val="Arial"/>
        <family val="2"/>
      </rPr>
      <t>Tm</t>
    </r>
  </si>
  <si>
    <t>A= Verdampferkühloberfläche [m²]</t>
  </si>
  <si>
    <t>k= Wärmedurchgangskoeffizient</t>
  </si>
  <si>
    <t>k</t>
  </si>
  <si>
    <t>A m²</t>
  </si>
  <si>
    <t>Berechnung der Kältemittelgeschwindigkeit in Rohren für das Kältemittel R 22</t>
  </si>
  <si>
    <t>t0 [°C]</t>
  </si>
  <si>
    <t>h3</t>
  </si>
  <si>
    <t>h1</t>
  </si>
  <si>
    <t>v (spez. Volumen)</t>
  </si>
  <si>
    <t>Rohrinnendurchmesser</t>
  </si>
  <si>
    <t>t0[°C]</t>
  </si>
  <si>
    <t xml:space="preserve">Berechnung der Geschwindigkeit w des Kältemittels    </t>
  </si>
  <si>
    <t>Kreide</t>
  </si>
  <si>
    <t>Preis pro Verpackungs-einheit inkl. MwSt.</t>
  </si>
  <si>
    <t>Verpackungs-einheit (Stückzahl)</t>
  </si>
  <si>
    <t>Vorname</t>
  </si>
  <si>
    <t>Nachname</t>
  </si>
  <si>
    <t>geb. am</t>
  </si>
  <si>
    <t>geb. in</t>
  </si>
  <si>
    <t>Wohnort</t>
  </si>
  <si>
    <t xml:space="preserve">Straße </t>
  </si>
  <si>
    <t>Leistungsfach 1</t>
  </si>
  <si>
    <t>Leistungsfach 2</t>
  </si>
  <si>
    <t>Claudia</t>
  </si>
  <si>
    <t>Frankfurt</t>
  </si>
  <si>
    <t>Hanau</t>
  </si>
  <si>
    <t>Berliner Str. 15</t>
  </si>
  <si>
    <t>Deutsch</t>
  </si>
  <si>
    <t>Biologie</t>
  </si>
  <si>
    <t>Claus</t>
  </si>
  <si>
    <t>Bahnhofstr. 7</t>
  </si>
  <si>
    <t>Mathematik</t>
  </si>
  <si>
    <t>Physik</t>
  </si>
  <si>
    <t>Schulze</t>
  </si>
  <si>
    <t>Andreas</t>
  </si>
  <si>
    <t>Mainz</t>
  </si>
  <si>
    <t>Sternstr. 6</t>
  </si>
  <si>
    <t>Religion</t>
  </si>
  <si>
    <t>Kunst</t>
  </si>
  <si>
    <t>Maier</t>
  </si>
  <si>
    <t>August</t>
  </si>
  <si>
    <t>Oldenburg</t>
  </si>
  <si>
    <t>Maintal</t>
  </si>
  <si>
    <t>Steinweg 5</t>
  </si>
  <si>
    <t>Sport</t>
  </si>
  <si>
    <t>Meyer</t>
  </si>
  <si>
    <t>Augusta</t>
  </si>
  <si>
    <t>Holzweg 7</t>
  </si>
  <si>
    <t>Kunz</t>
  </si>
  <si>
    <t>Dieter</t>
  </si>
  <si>
    <t>Bonn</t>
  </si>
  <si>
    <t>Blumenweg 5</t>
  </si>
  <si>
    <t>Huber</t>
  </si>
  <si>
    <t>Helga</t>
  </si>
  <si>
    <t>Bruchköbel</t>
  </si>
  <si>
    <t>Berliner Str. 10</t>
  </si>
  <si>
    <t>Lauer</t>
  </si>
  <si>
    <t>Jan</t>
  </si>
  <si>
    <t>Groß-Gerau</t>
  </si>
  <si>
    <t>Hunsrückstr. 19</t>
  </si>
  <si>
    <t>Krug</t>
  </si>
  <si>
    <t>Hans</t>
  </si>
  <si>
    <t>Niedergasse 4</t>
  </si>
  <si>
    <t>Burg</t>
  </si>
  <si>
    <t>Sabine</t>
  </si>
  <si>
    <t>Berliner Str. 19</t>
  </si>
  <si>
    <t>Mond</t>
  </si>
  <si>
    <t>Simone</t>
  </si>
  <si>
    <t>Haingasse 10</t>
  </si>
  <si>
    <t>Schüler-
Nummer</t>
  </si>
  <si>
    <t>Kraft</t>
  </si>
  <si>
    <t>Lars</t>
  </si>
  <si>
    <t>Köln</t>
  </si>
  <si>
    <t>Berliner Str. 89</t>
  </si>
  <si>
    <t>Lang</t>
  </si>
  <si>
    <t>Paul</t>
  </si>
  <si>
    <t>Darmstadt</t>
  </si>
  <si>
    <t>Holzweg 9</t>
  </si>
  <si>
    <t>Kurz</t>
  </si>
  <si>
    <t>Berliner Str. 124</t>
  </si>
  <si>
    <t>Kurt</t>
  </si>
  <si>
    <t>Dick</t>
  </si>
  <si>
    <t>Dirk</t>
  </si>
  <si>
    <t>Berg</t>
  </si>
  <si>
    <t>Farn</t>
  </si>
  <si>
    <t>Blum</t>
  </si>
  <si>
    <t>Baum</t>
  </si>
  <si>
    <t>Monika</t>
  </si>
  <si>
    <t>Pia</t>
  </si>
  <si>
    <t>Hamm</t>
  </si>
  <si>
    <t>Obergasse 90</t>
  </si>
  <si>
    <t>Limesstr. 1</t>
  </si>
  <si>
    <t>Melanie</t>
  </si>
  <si>
    <t>Mann</t>
  </si>
  <si>
    <t>Marlies</t>
  </si>
  <si>
    <t>Berliner Str. 122</t>
  </si>
  <si>
    <t>Frank</t>
  </si>
  <si>
    <t>Sternstr. 16</t>
  </si>
  <si>
    <t>Adressliste Klasse 11a der Pippi Langstrumpf-Schule in Hanau</t>
  </si>
  <si>
    <r>
      <t>w=Q*v/((d²*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>/4)*(h1-h3))</t>
    </r>
  </si>
  <si>
    <t xml:space="preserve">Q-Werte </t>
  </si>
  <si>
    <t>Lineal</t>
  </si>
  <si>
    <t>Berechnung eines Gleichstrom-Wärmeübertragers</t>
  </si>
  <si>
    <t>Zahl</t>
  </si>
  <si>
    <t>Wurzel</t>
  </si>
  <si>
    <t>Übungen zu Berechnungen mit Funktionen</t>
  </si>
  <si>
    <t>Zahlenreihe 1</t>
  </si>
  <si>
    <t>Zahlenreihe 2</t>
  </si>
  <si>
    <t>Mittelwert</t>
  </si>
  <si>
    <t>2. Berechnen Sie die Mittelwerte für folgende Zahlenreihen</t>
  </si>
  <si>
    <t>ln</t>
  </si>
  <si>
    <t>log10</t>
  </si>
  <si>
    <t>3. Berechnen Sie den natürlichen Logarithmus und den dekadischen Logarithmus für folgende Zahlenreihe und den Logarithmus zur Basis 5</t>
  </si>
  <si>
    <t>log5</t>
  </si>
  <si>
    <t>Winkel in Grad</t>
  </si>
  <si>
    <t>Winkel in Bogenmaß</t>
  </si>
  <si>
    <t>sin</t>
  </si>
  <si>
    <t>cos</t>
  </si>
  <si>
    <t>Quadrat</t>
  </si>
  <si>
    <t>1. Berechnen Sie die Quadratwurzel und das Quadrat aus der folgenden Zahlenreihe</t>
  </si>
  <si>
    <t>4. Stellen Sie eine Kurve (Punktdiagramm!) mit sin und cos von 0 bis 360 Grad dar. Beachten Sie, dass die trigonometrischen Funktionen in Excel mit Winkeln im Bogenmaß berechnet  werden müssen.</t>
  </si>
  <si>
    <t>KdNr</t>
  </si>
  <si>
    <t>KdTyp</t>
  </si>
  <si>
    <t>KdName</t>
  </si>
  <si>
    <t>KdStraße</t>
  </si>
  <si>
    <t>KdPlz</t>
  </si>
  <si>
    <t>KdOrt</t>
  </si>
  <si>
    <t>KdTelefon</t>
  </si>
  <si>
    <t>letzte Bestellung</t>
  </si>
  <si>
    <t>offene Rechnungen</t>
  </si>
  <si>
    <t>E</t>
  </si>
  <si>
    <t>Tennis &amp; Mode GmbH</t>
  </si>
  <si>
    <t>Augsburger Str.23</t>
  </si>
  <si>
    <t>Aachen</t>
  </si>
  <si>
    <t>0241/28825</t>
  </si>
  <si>
    <t>K</t>
  </si>
  <si>
    <t>Bach Sportartikel KG</t>
  </si>
  <si>
    <t>Hauptstraße 48</t>
  </si>
  <si>
    <t>Aschaffenburg</t>
  </si>
  <si>
    <t>06021/68568</t>
  </si>
  <si>
    <t>Badminton Sport GmbH</t>
  </si>
  <si>
    <t>Theresienstraße 3</t>
  </si>
  <si>
    <t>Augsburg</t>
  </si>
  <si>
    <t>00821/6592</t>
  </si>
  <si>
    <t>Midinette Sport Witt</t>
  </si>
  <si>
    <t>Industriestraße 9</t>
  </si>
  <si>
    <t>Bad Breisig</t>
  </si>
  <si>
    <t>02633/37099</t>
  </si>
  <si>
    <t>Sport-Haus GmbH</t>
  </si>
  <si>
    <t>Marktstraße 12</t>
  </si>
  <si>
    <t>Bad Pyrmont</t>
  </si>
  <si>
    <t>05281/85056</t>
  </si>
  <si>
    <t>Flair Aktiv Sport Esch OHG</t>
  </si>
  <si>
    <t>Niedernstraße 26</t>
  </si>
  <si>
    <t>Bad Reichenhall</t>
  </si>
  <si>
    <t>08651/17002</t>
  </si>
  <si>
    <t>Eleganz &amp; Sport GmbH</t>
  </si>
  <si>
    <t>Oberer Markt 23</t>
  </si>
  <si>
    <t>Bad Salzuflen</t>
  </si>
  <si>
    <t>05222/56524</t>
  </si>
  <si>
    <t>Sportland Becker</t>
  </si>
  <si>
    <t>Meißner Str. 88</t>
  </si>
  <si>
    <t>Bad Schwartau</t>
  </si>
  <si>
    <t>0451/563478</t>
  </si>
  <si>
    <t>Ecco Sport &amp; Meer</t>
  </si>
  <si>
    <t>Oberloh 10</t>
  </si>
  <si>
    <t>Baden Baden</t>
  </si>
  <si>
    <t>07221/69138</t>
  </si>
  <si>
    <t>Sporthaus Schick KG</t>
  </si>
  <si>
    <t>Barfüßerstraße 24</t>
  </si>
  <si>
    <t>Bayreuth</t>
  </si>
  <si>
    <t>0021/53360</t>
  </si>
  <si>
    <t>Evi's Sportladen GmbH</t>
  </si>
  <si>
    <t>Obere Straße 25</t>
  </si>
  <si>
    <t>Bergisch Gladbach</t>
  </si>
  <si>
    <t>002202/82466</t>
  </si>
  <si>
    <t>Sporthaus M. Schlag</t>
  </si>
  <si>
    <t>Trassweg 9</t>
  </si>
  <si>
    <t>002202/13736</t>
  </si>
  <si>
    <t>Der Sportladen GmbH</t>
  </si>
  <si>
    <t>Opernstraße 2</t>
  </si>
  <si>
    <t>Berlin</t>
  </si>
  <si>
    <t>030/445813</t>
  </si>
  <si>
    <t>Sporthandels GmbH</t>
  </si>
  <si>
    <t>Teltower Damm 17</t>
  </si>
  <si>
    <t>0030/58937</t>
  </si>
  <si>
    <t>Sport und Mode GmbH</t>
  </si>
  <si>
    <t>Cranger Str. 313</t>
  </si>
  <si>
    <t>0030/10455</t>
  </si>
  <si>
    <t>S</t>
  </si>
  <si>
    <t>Le Charme Sportstudio</t>
  </si>
  <si>
    <t>Karlstraße 3</t>
  </si>
  <si>
    <t>0030/89480</t>
  </si>
  <si>
    <t>Figur und Fitness GmbH</t>
  </si>
  <si>
    <t>Plankenweg 8</t>
  </si>
  <si>
    <t>Bielefeld</t>
  </si>
  <si>
    <t>0521/21548</t>
  </si>
  <si>
    <t>EveryBody Sport Uhl KG</t>
  </si>
  <si>
    <t>Obere Wehd 3</t>
  </si>
  <si>
    <t>Bingen</t>
  </si>
  <si>
    <t>06721/12589</t>
  </si>
  <si>
    <t>Haus des Sports GmbH</t>
  </si>
  <si>
    <t>Königstrasse 22</t>
  </si>
  <si>
    <t>Bitburg</t>
  </si>
  <si>
    <t>06561/23334</t>
  </si>
  <si>
    <t>Fitnessfashion GmbH</t>
  </si>
  <si>
    <t>Nordstraße 41</t>
  </si>
  <si>
    <t>Bocholt</t>
  </si>
  <si>
    <t>02871/457855</t>
  </si>
  <si>
    <t>Sportgeschäft Backes</t>
  </si>
  <si>
    <t>Grafenberger Allee 411</t>
  </si>
  <si>
    <t>Bochum</t>
  </si>
  <si>
    <t>0234/4599</t>
  </si>
  <si>
    <t>Sport Danner</t>
  </si>
  <si>
    <t>Obermarkt 5</t>
  </si>
  <si>
    <t>0228/28341</t>
  </si>
  <si>
    <t>Lifestyle Sport Kiesel KG</t>
  </si>
  <si>
    <t>Kämmererstraße 4</t>
  </si>
  <si>
    <t>Borken</t>
  </si>
  <si>
    <t>02861/78483</t>
  </si>
  <si>
    <t>Tennis &amp; Golf GmbH</t>
  </si>
  <si>
    <t>Bahnhofstraße 10</t>
  </si>
  <si>
    <t>Brandenburg</t>
  </si>
  <si>
    <t>03381/18340</t>
  </si>
  <si>
    <t>Exclusiv Sport GmbH</t>
  </si>
  <si>
    <t>Karlstraße 6</t>
  </si>
  <si>
    <t>03381/20463</t>
  </si>
  <si>
    <t>Tennis-Boutique Roosen</t>
  </si>
  <si>
    <t>Arndtstraße 2</t>
  </si>
  <si>
    <t>Braunschweig</t>
  </si>
  <si>
    <t>0531/220047</t>
  </si>
  <si>
    <t>Sport und Mode Grub</t>
  </si>
  <si>
    <t>Charlottenstraße 3</t>
  </si>
  <si>
    <t>0531/72906</t>
  </si>
  <si>
    <t>Z &amp; Freizeit GmbH</t>
  </si>
  <si>
    <t>Ahrterme Str. 3</t>
  </si>
  <si>
    <t>Bremen</t>
  </si>
  <si>
    <t>0421/7001</t>
  </si>
  <si>
    <t>Boutique TT Schacht</t>
  </si>
  <si>
    <t>Schuhstraße 14</t>
  </si>
  <si>
    <t>Bremerhaven</t>
  </si>
  <si>
    <t>0471/250602</t>
  </si>
  <si>
    <t>Sport Loy GmbH</t>
  </si>
  <si>
    <t>Friedrichstraße 6</t>
  </si>
  <si>
    <t>Brühl</t>
  </si>
  <si>
    <t>02231/30464</t>
  </si>
  <si>
    <t>Sportswear Ebert</t>
  </si>
  <si>
    <t>Bahnhofstraße 14</t>
  </si>
  <si>
    <t>Buxtehude</t>
  </si>
  <si>
    <t>04161/7856</t>
  </si>
  <si>
    <t>Chemnitz</t>
  </si>
  <si>
    <t>0371/165484</t>
  </si>
  <si>
    <t>Boutique Fit GmbH</t>
  </si>
  <si>
    <t>Salzburger Str. 1</t>
  </si>
  <si>
    <t>Cochem</t>
  </si>
  <si>
    <t>02671/25658</t>
  </si>
  <si>
    <t>Aktiv Sport Adam</t>
  </si>
  <si>
    <t>Werder Str. 25</t>
  </si>
  <si>
    <t>06151/73690</t>
  </si>
  <si>
    <t>Sport Otto OHG</t>
  </si>
  <si>
    <t>Elsässer Str. 43</t>
  </si>
  <si>
    <t>Detmold</t>
  </si>
  <si>
    <t>05231/37568</t>
  </si>
  <si>
    <t>ABC Sport GmbH</t>
  </si>
  <si>
    <t>Wormser Str. 7</t>
  </si>
  <si>
    <t>Diepholz</t>
  </si>
  <si>
    <t>05441/665684</t>
  </si>
  <si>
    <t>Sportgeschäft A. Lost</t>
  </si>
  <si>
    <t>Bredeneyer Str. 116</t>
  </si>
  <si>
    <t>Donaueschingen</t>
  </si>
  <si>
    <t>0771/19133</t>
  </si>
  <si>
    <t>City Sport Albert</t>
  </si>
  <si>
    <t>Max-Planck-Platz 1</t>
  </si>
  <si>
    <t>Dortmund</t>
  </si>
  <si>
    <t>0231/56991</t>
  </si>
  <si>
    <t>Insider Sport GmbH</t>
  </si>
  <si>
    <t>Kölner Strasse 31</t>
  </si>
  <si>
    <t>Dresden</t>
  </si>
  <si>
    <t>0351/22502</t>
  </si>
  <si>
    <t>Sporthaus Druck</t>
  </si>
  <si>
    <t>Einkaufscenter</t>
  </si>
  <si>
    <t>Duisburg</t>
  </si>
  <si>
    <t>0203/51347</t>
  </si>
  <si>
    <t>Sporthaus Schott</t>
  </si>
  <si>
    <t>Vogelstraße 29</t>
  </si>
  <si>
    <t>0203/11723</t>
  </si>
  <si>
    <t>Änne's Sportstübchen</t>
  </si>
  <si>
    <t>Lübecker Str. 25</t>
  </si>
  <si>
    <t>Düsseldorf</t>
  </si>
  <si>
    <t>0211/12866</t>
  </si>
  <si>
    <t>Sport Shop Hessler</t>
  </si>
  <si>
    <t>Düsseldorfer Str. 33</t>
  </si>
  <si>
    <t>0211/25930</t>
  </si>
  <si>
    <t>Sport Quadro GmbH</t>
  </si>
  <si>
    <t>Eilenburger Str. 68</t>
  </si>
  <si>
    <t>02111/14988</t>
  </si>
  <si>
    <t>Micki-Sport Handels GmbH</t>
  </si>
  <si>
    <t>Klosterstraße 7</t>
  </si>
  <si>
    <t>Essen</t>
  </si>
  <si>
    <t>0201/56924</t>
  </si>
  <si>
    <t>Sport Alm T. Alt</t>
  </si>
  <si>
    <t>Grünauer Weg 12</t>
  </si>
  <si>
    <t>069/222493</t>
  </si>
  <si>
    <t>Sporthütte GmbH</t>
  </si>
  <si>
    <t>Brühlstraße 3</t>
  </si>
  <si>
    <t>069/63361</t>
  </si>
  <si>
    <t>Schuh &amp; Sport Beckmann</t>
  </si>
  <si>
    <t>Hauptstraße 53</t>
  </si>
  <si>
    <t>Fulda</t>
  </si>
  <si>
    <t>0661/60892</t>
  </si>
  <si>
    <t>City-Sport Ahlich</t>
  </si>
  <si>
    <t>Maximilianstraße 5</t>
  </si>
  <si>
    <t>Fürth</t>
  </si>
  <si>
    <t>0911/4579</t>
  </si>
  <si>
    <t>Body-Style Braun</t>
  </si>
  <si>
    <t>Remboldstraße 11</t>
  </si>
  <si>
    <t>Garmisch-Partenkirchen</t>
  </si>
  <si>
    <t>08821/10046</t>
  </si>
  <si>
    <t>Sporthaus Etage GmbH</t>
  </si>
  <si>
    <t>Bismarckstraße 5</t>
  </si>
  <si>
    <t>Gelsenkirchen</t>
  </si>
  <si>
    <t>0209/87467</t>
  </si>
  <si>
    <t>Sport Plus GmbH</t>
  </si>
  <si>
    <t>Hoferstraße</t>
  </si>
  <si>
    <t>Gießen</t>
  </si>
  <si>
    <t>0641/8458</t>
  </si>
  <si>
    <t>Bananas Sport GmbH</t>
  </si>
  <si>
    <t>Theodor-Storm-Str. 29</t>
  </si>
  <si>
    <t>Göttingen</t>
  </si>
  <si>
    <t>0551/16069</t>
  </si>
  <si>
    <t>Sport Brinkmann</t>
  </si>
  <si>
    <t>Goethestraße 43</t>
  </si>
  <si>
    <t>Grevenbroich</t>
  </si>
  <si>
    <t>02181/29580</t>
  </si>
  <si>
    <t>D &amp; D -  Sport GmbH</t>
  </si>
  <si>
    <t>Patergasse 7</t>
  </si>
  <si>
    <t>Gütersloh</t>
  </si>
  <si>
    <t>05241/91603</t>
  </si>
  <si>
    <t>Freizeitmoden &amp; Sport Witt</t>
  </si>
  <si>
    <t>Naumburger Str. 9</t>
  </si>
  <si>
    <t>Hagen</t>
  </si>
  <si>
    <t>02331/110466</t>
  </si>
  <si>
    <t>Sport Store A. Storm</t>
  </si>
  <si>
    <t>Kaiserstraße 219</t>
  </si>
  <si>
    <t>Halle</t>
  </si>
  <si>
    <t>0345/45158</t>
  </si>
  <si>
    <t>Sport Treff Lachnich</t>
  </si>
  <si>
    <t>Caroplatz 7</t>
  </si>
  <si>
    <t>Hamburg</t>
  </si>
  <si>
    <t>040/7456</t>
  </si>
  <si>
    <t>Theresienstraße 68</t>
  </si>
  <si>
    <t>040/10581</t>
  </si>
  <si>
    <t>Desiree Ballsport KG</t>
  </si>
  <si>
    <t>Bismarckstraße 27</t>
  </si>
  <si>
    <t>Hameln</t>
  </si>
  <si>
    <t>05151/287692</t>
  </si>
  <si>
    <t>Ga - Bi -  Sport GmbH</t>
  </si>
  <si>
    <t>Löwengasse</t>
  </si>
  <si>
    <t>02682/79589</t>
  </si>
  <si>
    <t>Nachtmütze Luise List</t>
  </si>
  <si>
    <t>Heiligenbergstraße 19</t>
  </si>
  <si>
    <t>Hannover</t>
  </si>
  <si>
    <t>0511/71677</t>
  </si>
  <si>
    <t>Chris &amp; Ann OHG</t>
  </si>
  <si>
    <t>Marienstraße6</t>
  </si>
  <si>
    <t>0511/12865</t>
  </si>
  <si>
    <t>Sport-Box GmbH</t>
  </si>
  <si>
    <t>Burgstraße 41</t>
  </si>
  <si>
    <t>Heidelberg</t>
  </si>
  <si>
    <t>06221/1444</t>
  </si>
  <si>
    <t>Sportique Robin</t>
  </si>
  <si>
    <t>Steinofenweg 25</t>
  </si>
  <si>
    <t>Heilbronn</t>
  </si>
  <si>
    <t>07131/23671</t>
  </si>
  <si>
    <t>Das Sportgeschäft GmbH</t>
  </si>
  <si>
    <t>Brückenstraße 10</t>
  </si>
  <si>
    <t>Herford</t>
  </si>
  <si>
    <t>05221/278453</t>
  </si>
  <si>
    <t>Sport Boutique Schumacher</t>
  </si>
  <si>
    <t>Schankstraße 35</t>
  </si>
  <si>
    <t>Hildesheim</t>
  </si>
  <si>
    <t>05121/3535</t>
  </si>
  <si>
    <t>Euro-Sport-Freizeit GmbH</t>
  </si>
  <si>
    <t>Hauptstraße 3</t>
  </si>
  <si>
    <t>Ingolstadt</t>
  </si>
  <si>
    <t>0841/89590</t>
  </si>
  <si>
    <t>Champus Sport GmbH</t>
  </si>
  <si>
    <t>Planitzstraße 32</t>
  </si>
  <si>
    <t>Isernhagen</t>
  </si>
  <si>
    <t>02682/4469</t>
  </si>
  <si>
    <t>Schuh &amp; Sport GmbH</t>
  </si>
  <si>
    <t>Lindenstraße 25</t>
  </si>
  <si>
    <t>Jena</t>
  </si>
  <si>
    <t>03641/29690</t>
  </si>
  <si>
    <t>Sportalm GmbH</t>
  </si>
  <si>
    <t>Brunnenstraße 3</t>
  </si>
  <si>
    <t>03641/3561</t>
  </si>
  <si>
    <t>Sport Team GmbH</t>
  </si>
  <si>
    <t>Dollendorfer Str. 26</t>
  </si>
  <si>
    <t>Jülich</t>
  </si>
  <si>
    <t>02461/63471</t>
  </si>
  <si>
    <t>TT-Sport Huber</t>
  </si>
  <si>
    <t>Luitpoldplatz 2</t>
  </si>
  <si>
    <t>Karlsruhe</t>
  </si>
  <si>
    <t>0721/245569</t>
  </si>
  <si>
    <t>Gabi's Sport Collection</t>
  </si>
  <si>
    <t>Mannheimer Str.</t>
  </si>
  <si>
    <t>Kassel</t>
  </si>
  <si>
    <t>0561/3645</t>
  </si>
  <si>
    <t>Sport Ball OHG</t>
  </si>
  <si>
    <t>Goldschmiedstraße 7</t>
  </si>
  <si>
    <t>Kiel</t>
  </si>
  <si>
    <t>0431/11678</t>
  </si>
  <si>
    <t>Die Sport-Linie GmbH</t>
  </si>
  <si>
    <t>Luisenstraße 5</t>
  </si>
  <si>
    <t>Kleve</t>
  </si>
  <si>
    <t>02821/35931</t>
  </si>
  <si>
    <t>Sport Müller KG</t>
  </si>
  <si>
    <t>Waldweg 17</t>
  </si>
  <si>
    <t>Koblenz</t>
  </si>
  <si>
    <t>0261/14989</t>
  </si>
  <si>
    <t>Sporthaus Allround GmbH</t>
  </si>
  <si>
    <t>Bonner Str. 4</t>
  </si>
  <si>
    <t>0221/34878</t>
  </si>
  <si>
    <t>Sport Fahr GmbH</t>
  </si>
  <si>
    <t>Gerbergasse 4</t>
  </si>
  <si>
    <t>0221/20456</t>
  </si>
  <si>
    <t>Sport Boutique Albrecht</t>
  </si>
  <si>
    <t>Goldgasse 10</t>
  </si>
  <si>
    <t>0221/81602</t>
  </si>
  <si>
    <t>Micha Sportmode</t>
  </si>
  <si>
    <t>Jakobsplatz 2</t>
  </si>
  <si>
    <t>Königstein</t>
  </si>
  <si>
    <t>06174/91146</t>
  </si>
  <si>
    <t>Catherine Tennis GmbH</t>
  </si>
  <si>
    <t>Platz der Jugend 22</t>
  </si>
  <si>
    <t>Krefeld</t>
  </si>
  <si>
    <t>02151/515679</t>
  </si>
  <si>
    <t>Marianne's Sporteck GmbH</t>
  </si>
  <si>
    <t>Johannisstraße 6</t>
  </si>
  <si>
    <t>Kürten</t>
  </si>
  <si>
    <t>02268/1522</t>
  </si>
  <si>
    <t>Betzelstraße 14</t>
  </si>
  <si>
    <t>Kyritz</t>
  </si>
  <si>
    <t>03397/20353</t>
  </si>
  <si>
    <t>Intersport GmbH</t>
  </si>
  <si>
    <t>Kölner Str. 30</t>
  </si>
  <si>
    <t>Langenfeld</t>
  </si>
  <si>
    <t>02173/2456</t>
  </si>
  <si>
    <t>Die Adresse W. Dom</t>
  </si>
  <si>
    <t>Oberschönauer Str. 16</t>
  </si>
  <si>
    <t>Leipzig</t>
  </si>
  <si>
    <t>0341/65028</t>
  </si>
  <si>
    <t>Vera Diesch Sportartikel</t>
  </si>
  <si>
    <t>Altpetristraße 1</t>
  </si>
  <si>
    <t>0341/14879</t>
  </si>
  <si>
    <t>Top Sport GmbH</t>
  </si>
  <si>
    <t>Am Rathausplatz</t>
  </si>
  <si>
    <t>Leverkusen</t>
  </si>
  <si>
    <t>0214/70893</t>
  </si>
  <si>
    <t>Sportboutique Talke</t>
  </si>
  <si>
    <t>Brühl 6</t>
  </si>
  <si>
    <t>Lübeck</t>
  </si>
  <si>
    <t>0451/61348</t>
  </si>
  <si>
    <t>Knesebeckstraße 84</t>
  </si>
  <si>
    <t>0451/10103</t>
  </si>
  <si>
    <t>Sport Shop Sabine Stark</t>
  </si>
  <si>
    <t>Donau 1</t>
  </si>
  <si>
    <t>Ludwigsburg</t>
  </si>
  <si>
    <t>07141/3478</t>
  </si>
  <si>
    <t>Sport Atmosphäre Jansen</t>
  </si>
  <si>
    <t>Dettinger Str. 26</t>
  </si>
  <si>
    <t>Ludwigshafen</t>
  </si>
  <si>
    <t>0621/80576</t>
  </si>
  <si>
    <t>Bach Sportartikel</t>
  </si>
  <si>
    <t>Reismüller-Str. 5</t>
  </si>
  <si>
    <t>Lüneburg</t>
  </si>
  <si>
    <t>04131//56347</t>
  </si>
  <si>
    <t>Mode &amp; Sport Schwab</t>
  </si>
  <si>
    <t>Stadtmarkt</t>
  </si>
  <si>
    <t>Magdeburg</t>
  </si>
  <si>
    <t>0391/14035</t>
  </si>
  <si>
    <t>Caprice Sport GmbH</t>
  </si>
  <si>
    <t>Poth 4</t>
  </si>
  <si>
    <t>06131/48479</t>
  </si>
  <si>
    <t>Schuh &amp; Sport Graf</t>
  </si>
  <si>
    <t>Hauptstraße 156</t>
  </si>
  <si>
    <t>Mannheim</t>
  </si>
  <si>
    <t>0621/6677</t>
  </si>
  <si>
    <t>Sport &amp; Mode Schmidt</t>
  </si>
  <si>
    <t>Hansastraße 30</t>
  </si>
  <si>
    <t>Mittenwald</t>
  </si>
  <si>
    <t>08823/12457</t>
  </si>
  <si>
    <t>Maritime Sport</t>
  </si>
  <si>
    <t>Joachimstalerstraße 42</t>
  </si>
  <si>
    <t>Mönchengladbach</t>
  </si>
  <si>
    <t>02161/16593</t>
  </si>
  <si>
    <t>Hallen-Sport Tom OHG</t>
  </si>
  <si>
    <t>Liobastraße 19</t>
  </si>
  <si>
    <t>Montabaur</t>
  </si>
  <si>
    <t>02602/13801</t>
  </si>
  <si>
    <t>Sport Mode Kleinlich</t>
  </si>
  <si>
    <t>Holländer 10</t>
  </si>
  <si>
    <t>Mülheim</t>
  </si>
  <si>
    <t>0208/32477</t>
  </si>
  <si>
    <t>Spaß &amp; Sport GmbH</t>
  </si>
  <si>
    <t>Hauptstraße 12</t>
  </si>
  <si>
    <t>München</t>
  </si>
  <si>
    <t>089/12615</t>
  </si>
  <si>
    <t>Sport &amp; Moden GmbH</t>
  </si>
  <si>
    <t>Hallesche Str. 2</t>
  </si>
  <si>
    <t>089/778834</t>
  </si>
  <si>
    <t>Birkenstock GmbH</t>
  </si>
  <si>
    <t>Am Wassergraben 2</t>
  </si>
  <si>
    <t>Siegburg</t>
  </si>
  <si>
    <t>02241/56473</t>
  </si>
  <si>
    <t>Mode u.Sport Had</t>
  </si>
  <si>
    <t>Hinter der Waage 1</t>
  </si>
  <si>
    <t>089/852334</t>
  </si>
  <si>
    <t>Sport &amp; Trachten</t>
  </si>
  <si>
    <t>Hahnenstraße 41</t>
  </si>
  <si>
    <t>Münster</t>
  </si>
  <si>
    <t>089/29112</t>
  </si>
  <si>
    <t>Sport Schreck</t>
  </si>
  <si>
    <t>Egerlandstraße 69</t>
  </si>
  <si>
    <t>Neubrandenburg</t>
  </si>
  <si>
    <t>0395/59978</t>
  </si>
  <si>
    <t>Tennis-Sport GmbH</t>
  </si>
  <si>
    <t>Antoniterstraße 45</t>
  </si>
  <si>
    <t>Neuss</t>
  </si>
  <si>
    <t>02131/41704</t>
  </si>
  <si>
    <t>Sport &amp; Mode Waer</t>
  </si>
  <si>
    <t>Hamburger Str. 15</t>
  </si>
  <si>
    <t>Neustadt</t>
  </si>
  <si>
    <t>03596/27567</t>
  </si>
  <si>
    <t>Olymp &amp; Hades</t>
  </si>
  <si>
    <t>Hauptstraße 75</t>
  </si>
  <si>
    <t>Nürnberg</t>
  </si>
  <si>
    <t>0911/4268</t>
  </si>
  <si>
    <t>Sport Leo GmbH</t>
  </si>
  <si>
    <t>Fuhrmannstraße 6</t>
  </si>
  <si>
    <t>Oberammergau</t>
  </si>
  <si>
    <t>08822/95057</t>
  </si>
  <si>
    <t>Sporthaus Fahr</t>
  </si>
  <si>
    <t>Bergheimer Weg 49</t>
  </si>
  <si>
    <t>Oberhausen</t>
  </si>
  <si>
    <t>0208/13691</t>
  </si>
  <si>
    <t>Life Style Fitnesszentrum GmbH</t>
  </si>
  <si>
    <t>Karlsruher Str. 52</t>
  </si>
  <si>
    <t>Offenbach</t>
  </si>
  <si>
    <t>069/2143</t>
  </si>
  <si>
    <t>Sport Mode GmbH</t>
  </si>
  <si>
    <t>Europa-Center</t>
  </si>
  <si>
    <t>0441/73800</t>
  </si>
  <si>
    <t>Tennisshop K. Ehrlich</t>
  </si>
  <si>
    <t>Amselweg 1</t>
  </si>
  <si>
    <t>Osnabrück</t>
  </si>
  <si>
    <t>0541/55483</t>
  </si>
  <si>
    <t>Kai's Sport Shop GmbH</t>
  </si>
  <si>
    <t>Kirchstraße 31</t>
  </si>
  <si>
    <t>Ostseebad Prerow</t>
  </si>
  <si>
    <t>038233/68482</t>
  </si>
  <si>
    <t>Anton OHG Sportartikel</t>
  </si>
  <si>
    <t>Schrangenstraße 13</t>
  </si>
  <si>
    <t>Paderborn</t>
  </si>
  <si>
    <t>05251/777466</t>
  </si>
  <si>
    <t>Sportstudio Gottlieb</t>
  </si>
  <si>
    <t>Geisbergstraße 14</t>
  </si>
  <si>
    <t>Papenburg</t>
  </si>
  <si>
    <t>04961/10492</t>
  </si>
  <si>
    <t>Flash Sport Sommer OHG</t>
  </si>
  <si>
    <t>Neuer Marktplatz 14</t>
  </si>
  <si>
    <t>Passau</t>
  </si>
  <si>
    <t>0851/14470</t>
  </si>
  <si>
    <t>Sport Shop GmbH</t>
  </si>
  <si>
    <t>Imhofstraße 1</t>
  </si>
  <si>
    <t>Pinneberg</t>
  </si>
  <si>
    <t>04101/39581</t>
  </si>
  <si>
    <t>Trend-Sport GmbH</t>
  </si>
  <si>
    <t>Am Markt 7</t>
  </si>
  <si>
    <t>Potsdam</t>
  </si>
  <si>
    <t>0331/54401</t>
  </si>
  <si>
    <t>Pro-Sport GmbH</t>
  </si>
  <si>
    <t>Marktweg 60</t>
  </si>
  <si>
    <t>Ratzeburg</t>
  </si>
  <si>
    <t>04541/269327</t>
  </si>
  <si>
    <t>Tennis &amp; Mode</t>
  </si>
  <si>
    <t>Rathausplatz</t>
  </si>
  <si>
    <t>Ravensburg</t>
  </si>
  <si>
    <t>0751/19268</t>
  </si>
  <si>
    <t>Hart Tischtennisartikel</t>
  </si>
  <si>
    <t>Hauptstraße 215</t>
  </si>
  <si>
    <t>Regensburg</t>
  </si>
  <si>
    <t>0941/3452</t>
  </si>
  <si>
    <t>Kupfergasse 3</t>
  </si>
  <si>
    <t>Reutlingen</t>
  </si>
  <si>
    <t>07221/30354</t>
  </si>
  <si>
    <t>Kissner-Sport GmbH</t>
  </si>
  <si>
    <t>Westfalenweg 11</t>
  </si>
  <si>
    <t>Rostock</t>
  </si>
  <si>
    <t>0381/31703</t>
  </si>
  <si>
    <t>Sport Miss Mouse</t>
  </si>
  <si>
    <t>Frankfurter Str. 51</t>
  </si>
  <si>
    <t>0381/65892</t>
  </si>
  <si>
    <t>Blossom Sporthaus Hocke</t>
  </si>
  <si>
    <t>Straße der Jugend 15</t>
  </si>
  <si>
    <t>Saarbrücken</t>
  </si>
  <si>
    <t>0681/13556</t>
  </si>
  <si>
    <t>Sporthaus Hübner</t>
  </si>
  <si>
    <t>Bindstraße 36</t>
  </si>
  <si>
    <t>Schwerin</t>
  </si>
  <si>
    <t>0385/63015</t>
  </si>
  <si>
    <t>Sportladen GmbH</t>
  </si>
  <si>
    <t>Langweg 20</t>
  </si>
  <si>
    <t>Seligenstadt</t>
  </si>
  <si>
    <t>06182/83043</t>
  </si>
  <si>
    <t>Sport Erdel</t>
  </si>
  <si>
    <t>Landstraße 106</t>
  </si>
  <si>
    <t>Siegen</t>
  </si>
  <si>
    <t>0271/9600</t>
  </si>
  <si>
    <t>Mode &amp; Sport Advantage GmbH</t>
  </si>
  <si>
    <t>Hohenzollerndamm 15</t>
  </si>
  <si>
    <t>Speyer</t>
  </si>
  <si>
    <t>06232//7634</t>
  </si>
  <si>
    <t>Racket Point Heller</t>
  </si>
  <si>
    <t>Sanderstraße 23</t>
  </si>
  <si>
    <t>St. Peter-Ording</t>
  </si>
  <si>
    <t>04863/14580</t>
  </si>
  <si>
    <t>Kimono Sport Bertram</t>
  </si>
  <si>
    <t>Kirchstraße 24</t>
  </si>
  <si>
    <t>Stade</t>
  </si>
  <si>
    <t>04141/73016</t>
  </si>
  <si>
    <t>Sport - Huber</t>
  </si>
  <si>
    <t>Hafenstraße 19</t>
  </si>
  <si>
    <t>Starnberg</t>
  </si>
  <si>
    <t>08151/78537</t>
  </si>
  <si>
    <t>Sporthaus Bauer</t>
  </si>
  <si>
    <t>Hauptstraße 132</t>
  </si>
  <si>
    <t>Stuttgart</t>
  </si>
  <si>
    <t>0711/679479</t>
  </si>
  <si>
    <t>Sportgeschäft Albrecht</t>
  </si>
  <si>
    <t>Braunstraße 1</t>
  </si>
  <si>
    <t>0711/53470</t>
  </si>
  <si>
    <t>Tennis Atmosphere Brecht</t>
  </si>
  <si>
    <t>Landshuter Weg 6</t>
  </si>
  <si>
    <t>Timmendorfer Strand</t>
  </si>
  <si>
    <t>04503/17190</t>
  </si>
  <si>
    <t>Sporthaus Zehlendorf GmbH</t>
  </si>
  <si>
    <t>Bahnhofstraße 4</t>
  </si>
  <si>
    <t>Trier</t>
  </si>
  <si>
    <t>0651/29267</t>
  </si>
  <si>
    <t>Bruno Sport</t>
  </si>
  <si>
    <t>Reiserstraße 5</t>
  </si>
  <si>
    <t>Tübingen</t>
  </si>
  <si>
    <t>07071/39691</t>
  </si>
  <si>
    <t>C.D.A. Sport</t>
  </si>
  <si>
    <t>Hassler Straße 8</t>
  </si>
  <si>
    <t>Ulm</t>
  </si>
  <si>
    <t>0731/22476</t>
  </si>
  <si>
    <t>Sporthaus Tennis</t>
  </si>
  <si>
    <t>Hornweg 29</t>
  </si>
  <si>
    <t>Waldshut</t>
  </si>
  <si>
    <t>07751/433144</t>
  </si>
  <si>
    <t>Sport Moden GmbH</t>
  </si>
  <si>
    <t>Escher Straße 2</t>
  </si>
  <si>
    <t>Wiesbaden</t>
  </si>
  <si>
    <t>0611/6414</t>
  </si>
  <si>
    <t>Holiday Sporthaus GmbH</t>
  </si>
  <si>
    <t>Büchel 32</t>
  </si>
  <si>
    <t>0611/68938</t>
  </si>
  <si>
    <t>Freizeit u. Sport Pesch</t>
  </si>
  <si>
    <t>Münchner Strasse 123</t>
  </si>
  <si>
    <t>Witten</t>
  </si>
  <si>
    <t>02302/35157</t>
  </si>
  <si>
    <t>Sport International GmbH</t>
  </si>
  <si>
    <t>Berrenrather Str. 311</t>
  </si>
  <si>
    <t>Wittenberg</t>
  </si>
  <si>
    <t>03877/66445</t>
  </si>
  <si>
    <t>Sport Weber</t>
  </si>
  <si>
    <t>Burgwedeler Str. 31</t>
  </si>
  <si>
    <t>Wittenberge</t>
  </si>
  <si>
    <t>03877/15814</t>
  </si>
  <si>
    <t>Patt Boutique  Sport</t>
  </si>
  <si>
    <t>Smetanastraße 2</t>
  </si>
  <si>
    <t>Wolfsburg</t>
  </si>
  <si>
    <t>05361/62905</t>
  </si>
  <si>
    <t>Sporthaus Olymp GmbH</t>
  </si>
  <si>
    <t>Bamberger Str. 1</t>
  </si>
  <si>
    <t>Worms</t>
  </si>
  <si>
    <t>06241/81991</t>
  </si>
  <si>
    <t>Cherie Sportladen GmbH</t>
  </si>
  <si>
    <t>Pirnaer  239</t>
  </si>
  <si>
    <t>Wuppertal</t>
  </si>
  <si>
    <t>0202/75029</t>
  </si>
  <si>
    <t>X-Sport Berger</t>
  </si>
  <si>
    <t>Alexanderstraße 29</t>
  </si>
  <si>
    <t>Würzburg</t>
  </si>
  <si>
    <t>0931/16043</t>
  </si>
  <si>
    <t>Sportstudio Renner</t>
  </si>
  <si>
    <t>Wasserweg 3</t>
  </si>
  <si>
    <t>040/23378</t>
  </si>
  <si>
    <t>Sport &amp; Fitness Beck</t>
  </si>
  <si>
    <t>Hartstraße 34</t>
  </si>
  <si>
    <t>Kempten</t>
  </si>
  <si>
    <t>0831/21145</t>
  </si>
  <si>
    <t>Jahresumsatz</t>
  </si>
  <si>
    <t>Berechnung der Q-Werte</t>
  </si>
  <si>
    <t>Name</t>
  </si>
  <si>
    <t>Straße</t>
  </si>
  <si>
    <t>Ort</t>
  </si>
  <si>
    <t>Ausgangswert</t>
  </si>
  <si>
    <t>Aufrunden</t>
  </si>
  <si>
    <t>Abrunden</t>
  </si>
  <si>
    <t>Runden mit 1 
Nachkomma</t>
  </si>
  <si>
    <t xml:space="preserve">Runden ohne Nachkomma
</t>
  </si>
  <si>
    <t>Spannungabfall bei Drehstrom</t>
  </si>
  <si>
    <t>Spannungabfall bei Drehstrom berechnet sich nach:</t>
  </si>
  <si>
    <t>I [A] =</t>
  </si>
  <si>
    <t>j=</t>
  </si>
  <si>
    <r>
      <t>k [</t>
    </r>
    <r>
      <rPr>
        <sz val="10"/>
        <rFont val="Arial"/>
        <family val="2"/>
      </rPr>
      <t xml:space="preserve"> m</t>
    </r>
    <r>
      <rPr>
        <sz val="10"/>
        <rFont val="Symbol"/>
        <family val="1"/>
        <charset val="2"/>
      </rPr>
      <t>/W*</t>
    </r>
    <r>
      <rPr>
        <sz val="10"/>
        <rFont val="Arial"/>
        <family val="2"/>
      </rPr>
      <t>mm²</t>
    </r>
    <r>
      <rPr>
        <sz val="10"/>
        <rFont val="Symbol"/>
        <family val="1"/>
        <charset val="2"/>
      </rPr>
      <t>] =</t>
    </r>
  </si>
  <si>
    <t>Berechnen Sie den Spannungabfall für eine Leitungslänge l von 5, 15, 20 und 25 m bei einem Leitungsquerschnitt A von  1,5 mm², 2 mm², 2,5 mm² und 3,5 mm²</t>
  </si>
  <si>
    <t>Nordstraße 4</t>
  </si>
  <si>
    <t>Sport und Fit</t>
  </si>
  <si>
    <r>
      <rPr>
        <sz val="10"/>
        <rFont val="Symbol"/>
        <family val="1"/>
        <charset val="2"/>
      </rPr>
      <t>D</t>
    </r>
    <r>
      <rPr>
        <sz val="10"/>
        <rFont val="Arial"/>
      </rPr>
      <t>U=m*c</t>
    </r>
    <r>
      <rPr>
        <vertAlign val="subscript"/>
        <sz val="10"/>
        <rFont val="Arial"/>
        <family val="2"/>
      </rPr>
      <t>v</t>
    </r>
    <r>
      <rPr>
        <sz val="10"/>
        <rFont val="Arial"/>
      </rPr>
      <t>*(T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-T</t>
    </r>
    <r>
      <rPr>
        <vertAlign val="subscript"/>
        <sz val="10"/>
        <rFont val="Arial"/>
        <family val="2"/>
      </rPr>
      <t>1</t>
    </r>
    <r>
      <rPr>
        <sz val="10"/>
        <rFont val="Arial"/>
      </rPr>
      <t>)</t>
    </r>
  </si>
  <si>
    <t>cv=</t>
  </si>
  <si>
    <t>m=</t>
  </si>
  <si>
    <t>T1 (K)</t>
  </si>
  <si>
    <t>T2 (K)</t>
  </si>
  <si>
    <t>J/(kg*K)</t>
  </si>
  <si>
    <t>kg</t>
  </si>
  <si>
    <r>
      <t>Berechnen Sie die thermodynamische Zustandsänderung</t>
    </r>
    <r>
      <rPr>
        <sz val="14"/>
        <rFont val="Symbol"/>
        <family val="1"/>
        <charset val="2"/>
      </rPr>
      <t xml:space="preserve"> D</t>
    </r>
    <r>
      <rPr>
        <sz val="14"/>
        <rFont val="Arial"/>
        <family val="2"/>
      </rPr>
      <t>U</t>
    </r>
  </si>
  <si>
    <t>Berechnung der Fakultät n!</t>
  </si>
  <si>
    <t>Bestimmung des kleinsten gemeinsamen Vielfachen</t>
  </si>
  <si>
    <t>Bestimmung des größten gemeinsamen Teilers</t>
  </si>
  <si>
    <t>Anlagesumme</t>
  </si>
  <si>
    <t>Anlagedatum</t>
  </si>
  <si>
    <t>Rückzahlung</t>
  </si>
  <si>
    <t>Rückzahlungsdatum</t>
  </si>
  <si>
    <t>Verwenden Sie in der Formel die Zellbereichsnamen! Die Zellbereiche wurden in diesem Beispiel bereits mit den angegebenen Namen versehen</t>
  </si>
  <si>
    <t>Verfahren zum Auf- und Abrunden</t>
  </si>
  <si>
    <t>Berechnung des Zylindervolumens</t>
  </si>
  <si>
    <t>Höhe h</t>
  </si>
  <si>
    <t>Durchmesser d</t>
  </si>
  <si>
    <t>1. Lehrsatz des Pythagoras</t>
  </si>
  <si>
    <t>c²=a²+b²</t>
  </si>
  <si>
    <t>b</t>
  </si>
  <si>
    <t>a</t>
  </si>
  <si>
    <t>b² = c*q</t>
  </si>
  <si>
    <t>Berechnen Sie die Länge der Kathete b</t>
  </si>
  <si>
    <t>c</t>
  </si>
  <si>
    <t>q</t>
  </si>
  <si>
    <t>2. Lehrsatz des Euklid</t>
  </si>
  <si>
    <t>3. Höhensatz</t>
  </si>
  <si>
    <t>h²=p*q</t>
  </si>
  <si>
    <t>Berechnungen für rechtwinklige Dreiecke</t>
  </si>
  <si>
    <t>p</t>
  </si>
  <si>
    <t>Berechnen Sie die Höhe (h) des Dreiecks</t>
  </si>
  <si>
    <t xml:space="preserve">4. Fläche </t>
  </si>
  <si>
    <t>A=a*b/2</t>
  </si>
  <si>
    <t>Berechnen Sie die Fläche des Dreiecks</t>
  </si>
  <si>
    <r>
      <rPr>
        <sz val="12"/>
        <rFont val="Symbol"/>
        <family val="1"/>
        <charset val="2"/>
      </rPr>
      <t>D</t>
    </r>
    <r>
      <rPr>
        <sz val="12"/>
        <rFont val="Arial"/>
        <family val="2"/>
      </rPr>
      <t>U=m*c</t>
    </r>
    <r>
      <rPr>
        <vertAlign val="subscript"/>
        <sz val="12"/>
        <rFont val="Arial"/>
        <family val="2"/>
      </rPr>
      <t>v</t>
    </r>
    <r>
      <rPr>
        <sz val="12"/>
        <rFont val="Arial"/>
        <family val="2"/>
      </rPr>
      <t>*(T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-T</t>
    </r>
    <r>
      <rPr>
        <vertAlign val="subscript"/>
        <sz val="12"/>
        <rFont val="Arial"/>
        <family val="2"/>
      </rPr>
      <t>1</t>
    </r>
    <r>
      <rPr>
        <sz val="12"/>
        <rFont val="Arial"/>
        <family val="2"/>
      </rPr>
      <t>)</t>
    </r>
  </si>
  <si>
    <t>Die Bereichsnamen aus der vorigen Tabelle sind bereits vergeben. Daher müssen wir an dieser Stelle andere Namen wählen.</t>
  </si>
  <si>
    <t xml:space="preserve">Benennen Sie die Zellbereiche mit den vorgeschlagenen Bereichsnamen. </t>
  </si>
  <si>
    <t>Formulieren Sie die Berechnungsformel mit Bereichsnamen.</t>
  </si>
  <si>
    <t>Berechnen Sie die Länge der Hypotenuse c</t>
  </si>
  <si>
    <t xml:space="preserve">Berechnen Sie den Zinssatz für </t>
  </si>
  <si>
    <t>Zinssatz</t>
  </si>
  <si>
    <t>Umrechnung in anderes Zahlensystem</t>
  </si>
  <si>
    <t>Dezimal</t>
  </si>
  <si>
    <t>Binär</t>
  </si>
  <si>
    <t>hex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</si>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</sst>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\ &quot;DM&quot;;[Red]\-#,##0.00\ &quot;DM&quot;"/>
    <numFmt numFmtId="165" formatCode="_-* #,##0.00\ &quot;DM&quot;_-;\-* #,##0.00\ &quot;DM&quot;_-;_-* &quot;-&quot;??\ &quot;DM&quot;_-;_-@_-"/>
    <numFmt numFmtId="166" formatCode="0.0000"/>
    <numFmt numFmtId="167" formatCode="0.000"/>
    <numFmt numFmtId="168" formatCode="#,##0.00\ &quot;€&quot;"/>
    <numFmt numFmtId="169" formatCode="0.0"/>
    <numFmt numFmtId="170" formatCode="_-* #,##0.00\ [$€]_-;\-* #,##0.00\ [$€]_-;_-* &quot;-&quot;??\ [$€]_-;_-@_-"/>
    <numFmt numFmtId="171" formatCode="_-* #,##0.00\ [$€-407]_-;\-* #,##0.00\ [$€-407]_-;_-* &quot;-&quot;??\ [$€-407]_-;_-@_-"/>
    <numFmt numFmtId="172" formatCode="0.0\ &quot;mm²&quot;"/>
    <numFmt numFmtId="173" formatCode="0\ &quot;m&quot;"/>
    <numFmt numFmtId="174" formatCode="0.00\ &quot;cm&quot;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 val="doubleAccounting"/>
      <sz val="10"/>
      <name val="Arial"/>
      <family val="2"/>
    </font>
    <font>
      <b/>
      <sz val="22"/>
      <name val="Arial"/>
      <family val="2"/>
    </font>
    <font>
      <sz val="10"/>
      <name val="Symbol"/>
      <family val="1"/>
      <charset val="2"/>
    </font>
    <font>
      <sz val="8"/>
      <color indexed="81"/>
      <name val="Tahoma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vertAlign val="subscript"/>
      <sz val="10"/>
      <name val="Arial"/>
      <family val="2"/>
    </font>
    <font>
      <sz val="14"/>
      <name val="Symbol"/>
      <family val="1"/>
      <charset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name val="Symbol"/>
      <family val="1"/>
      <charset val="2"/>
    </font>
    <font>
      <vertAlign val="sub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8">
    <xf numFmtId="0" fontId="0" fillId="0" borderId="0" xfId="0"/>
    <xf numFmtId="9" fontId="0" fillId="0" borderId="0" xfId="2" applyFont="1"/>
    <xf numFmtId="165" fontId="0" fillId="0" borderId="0" xfId="3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14" fontId="0" fillId="0" borderId="0" xfId="0" applyNumberFormat="1"/>
    <xf numFmtId="0" fontId="1" fillId="0" borderId="0" xfId="0" applyFont="1"/>
    <xf numFmtId="10" fontId="0" fillId="0" borderId="0" xfId="2" applyNumberFormat="1" applyFont="1"/>
    <xf numFmtId="164" fontId="0" fillId="0" borderId="0" xfId="0" applyNumberFormat="1"/>
    <xf numFmtId="0" fontId="5" fillId="0" borderId="0" xfId="0" applyFont="1"/>
    <xf numFmtId="2" fontId="0" fillId="0" borderId="0" xfId="0" applyNumberFormat="1"/>
    <xf numFmtId="1" fontId="0" fillId="0" borderId="0" xfId="0" applyNumberFormat="1"/>
    <xf numFmtId="0" fontId="7" fillId="0" borderId="0" xfId="0" applyFont="1"/>
    <xf numFmtId="167" fontId="0" fillId="0" borderId="0" xfId="0" applyNumberFormat="1"/>
    <xf numFmtId="0" fontId="1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 vertical="top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168" fontId="0" fillId="0" borderId="0" xfId="3" applyNumberFormat="1" applyFont="1"/>
    <xf numFmtId="166" fontId="0" fillId="0" borderId="0" xfId="0" applyNumberFormat="1"/>
    <xf numFmtId="170" fontId="0" fillId="0" borderId="0" xfId="1" applyFont="1"/>
    <xf numFmtId="170" fontId="3" fillId="0" borderId="0" xfId="1" applyFont="1"/>
    <xf numFmtId="0" fontId="12" fillId="0" borderId="0" xfId="0" applyFont="1"/>
    <xf numFmtId="165" fontId="12" fillId="0" borderId="0" xfId="3" applyFont="1"/>
    <xf numFmtId="17" fontId="0" fillId="0" borderId="0" xfId="0" applyNumberFormat="1"/>
    <xf numFmtId="169" fontId="0" fillId="0" borderId="0" xfId="3" applyNumberFormat="1" applyFont="1"/>
    <xf numFmtId="169" fontId="0" fillId="0" borderId="0" xfId="0" applyNumberFormat="1"/>
    <xf numFmtId="165" fontId="2" fillId="0" borderId="0" xfId="3"/>
    <xf numFmtId="170" fontId="2" fillId="0" borderId="0" xfId="1"/>
    <xf numFmtId="9" fontId="2" fillId="0" borderId="0" xfId="2"/>
    <xf numFmtId="0" fontId="2" fillId="0" borderId="0" xfId="0" applyFont="1"/>
    <xf numFmtId="171" fontId="0" fillId="0" borderId="0" xfId="3" applyNumberFormat="1" applyFont="1"/>
    <xf numFmtId="171" fontId="2" fillId="0" borderId="0" xfId="3" applyNumberFormat="1" applyFont="1"/>
    <xf numFmtId="172" fontId="1" fillId="0" borderId="0" xfId="0" applyNumberFormat="1" applyFont="1"/>
    <xf numFmtId="173" fontId="1" fillId="0" borderId="0" xfId="0" applyNumberFormat="1" applyFont="1"/>
    <xf numFmtId="0" fontId="15" fillId="0" borderId="0" xfId="0" applyFont="1"/>
    <xf numFmtId="0" fontId="2" fillId="0" borderId="0" xfId="0" applyNumberFormat="1" applyFont="1"/>
    <xf numFmtId="0" fontId="0" fillId="0" borderId="0" xfId="0" applyNumberFormat="1"/>
    <xf numFmtId="0" fontId="1" fillId="0" borderId="0" xfId="0" applyNumberFormat="1" applyFont="1"/>
    <xf numFmtId="171" fontId="0" fillId="0" borderId="0" xfId="0" applyNumberFormat="1"/>
    <xf numFmtId="174" fontId="0" fillId="0" borderId="0" xfId="0" applyNumberFormat="1"/>
    <xf numFmtId="0" fontId="16" fillId="0" borderId="0" xfId="0" applyFont="1"/>
  </cellXfs>
  <cellStyles count="4">
    <cellStyle name="Euro" xfId="1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152400</xdr:rowOff>
    </xdr:from>
    <xdr:to>
      <xdr:col>2</xdr:col>
      <xdr:colOff>1632</xdr:colOff>
      <xdr:row>5</xdr:row>
      <xdr:rowOff>9525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81000"/>
          <a:ext cx="1182732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742949</xdr:colOff>
      <xdr:row>54</xdr:row>
      <xdr:rowOff>28575</xdr:rowOff>
    </xdr:from>
    <xdr:to>
      <xdr:col>4</xdr:col>
      <xdr:colOff>295274</xdr:colOff>
      <xdr:row>58</xdr:row>
      <xdr:rowOff>104775</xdr:rowOff>
    </xdr:to>
    <xdr:sp macro="" textlink="">
      <xdr:nvSpPr>
        <xdr:cNvPr id="2" name="Rechtwinkliges Dreieck 1"/>
        <xdr:cNvSpPr/>
      </xdr:nvSpPr>
      <xdr:spPr bwMode="auto">
        <a:xfrm rot="9533968">
          <a:off x="1504949" y="8924925"/>
          <a:ext cx="1838325" cy="72390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314325</xdr:colOff>
      <xdr:row>53</xdr:row>
      <xdr:rowOff>38100</xdr:rowOff>
    </xdr:from>
    <xdr:to>
      <xdr:col>4</xdr:col>
      <xdr:colOff>504825</xdr:colOff>
      <xdr:row>54</xdr:row>
      <xdr:rowOff>114300</xdr:rowOff>
    </xdr:to>
    <xdr:sp macro="" textlink="">
      <xdr:nvSpPr>
        <xdr:cNvPr id="3" name="Textfeld 2"/>
        <xdr:cNvSpPr txBox="1"/>
      </xdr:nvSpPr>
      <xdr:spPr>
        <a:xfrm>
          <a:off x="3362325" y="8772525"/>
          <a:ext cx="1905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</a:t>
          </a:r>
        </a:p>
      </xdr:txBody>
    </xdr:sp>
    <xdr:clientData/>
  </xdr:twoCellAnchor>
  <xdr:twoCellAnchor>
    <xdr:from>
      <xdr:col>2</xdr:col>
      <xdr:colOff>371475</xdr:colOff>
      <xdr:row>53</xdr:row>
      <xdr:rowOff>57150</xdr:rowOff>
    </xdr:from>
    <xdr:to>
      <xdr:col>2</xdr:col>
      <xdr:colOff>581025</xdr:colOff>
      <xdr:row>54</xdr:row>
      <xdr:rowOff>95250</xdr:rowOff>
    </xdr:to>
    <xdr:sp macro="" textlink="">
      <xdr:nvSpPr>
        <xdr:cNvPr id="4" name="Textfeld 3"/>
        <xdr:cNvSpPr txBox="1"/>
      </xdr:nvSpPr>
      <xdr:spPr>
        <a:xfrm>
          <a:off x="1895475" y="8791575"/>
          <a:ext cx="20955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b</a:t>
          </a:r>
        </a:p>
      </xdr:txBody>
    </xdr:sp>
    <xdr:clientData/>
  </xdr:twoCellAnchor>
  <xdr:twoCellAnchor>
    <xdr:from>
      <xdr:col>3</xdr:col>
      <xdr:colOff>38100</xdr:colOff>
      <xdr:row>57</xdr:row>
      <xdr:rowOff>19050</xdr:rowOff>
    </xdr:from>
    <xdr:to>
      <xdr:col>3</xdr:col>
      <xdr:colOff>323850</xdr:colOff>
      <xdr:row>58</xdr:row>
      <xdr:rowOff>114300</xdr:rowOff>
    </xdr:to>
    <xdr:sp macro="" textlink="">
      <xdr:nvSpPr>
        <xdr:cNvPr id="5" name="Textfeld 4"/>
        <xdr:cNvSpPr txBox="1"/>
      </xdr:nvSpPr>
      <xdr:spPr>
        <a:xfrm>
          <a:off x="2324100" y="9401175"/>
          <a:ext cx="2857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c</a:t>
          </a:r>
        </a:p>
      </xdr:txBody>
    </xdr:sp>
    <xdr:clientData/>
  </xdr:twoCellAnchor>
  <xdr:twoCellAnchor>
    <xdr:from>
      <xdr:col>4</xdr:col>
      <xdr:colOff>103340</xdr:colOff>
      <xdr:row>52</xdr:row>
      <xdr:rowOff>45790</xdr:rowOff>
    </xdr:from>
    <xdr:to>
      <xdr:col>4</xdr:col>
      <xdr:colOff>104775</xdr:colOff>
      <xdr:row>56</xdr:row>
      <xdr:rowOff>76200</xdr:rowOff>
    </xdr:to>
    <xdr:cxnSp macro="">
      <xdr:nvCxnSpPr>
        <xdr:cNvPr id="7" name="Gerader Verbinder 6"/>
        <xdr:cNvCxnSpPr>
          <a:stCxn id="2" idx="2"/>
        </xdr:cNvCxnSpPr>
      </xdr:nvCxnSpPr>
      <xdr:spPr bwMode="auto">
        <a:xfrm>
          <a:off x="3151340" y="8618290"/>
          <a:ext cx="1435" cy="67811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666750</xdr:colOff>
      <xdr:row>53</xdr:row>
      <xdr:rowOff>152400</xdr:rowOff>
    </xdr:from>
    <xdr:to>
      <xdr:col>4</xdr:col>
      <xdr:colOff>95250</xdr:colOff>
      <xdr:row>55</xdr:row>
      <xdr:rowOff>66675</xdr:rowOff>
    </xdr:to>
    <xdr:sp macro="" textlink="">
      <xdr:nvSpPr>
        <xdr:cNvPr id="9" name="Textfeld 8"/>
        <xdr:cNvSpPr txBox="1"/>
      </xdr:nvSpPr>
      <xdr:spPr>
        <a:xfrm>
          <a:off x="2952750" y="8886825"/>
          <a:ext cx="1905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accent6">
                  <a:lumMod val="75000"/>
                </a:schemeClr>
              </a:solidFill>
            </a:rPr>
            <a:t>h</a:t>
          </a:r>
        </a:p>
      </xdr:txBody>
    </xdr:sp>
    <xdr:clientData/>
  </xdr:twoCellAnchor>
  <xdr:twoCellAnchor>
    <xdr:from>
      <xdr:col>2</xdr:col>
      <xdr:colOff>476250</xdr:colOff>
      <xdr:row>56</xdr:row>
      <xdr:rowOff>104775</xdr:rowOff>
    </xdr:from>
    <xdr:to>
      <xdr:col>2</xdr:col>
      <xdr:colOff>666750</xdr:colOff>
      <xdr:row>58</xdr:row>
      <xdr:rowOff>19050</xdr:rowOff>
    </xdr:to>
    <xdr:sp macro="" textlink="">
      <xdr:nvSpPr>
        <xdr:cNvPr id="10" name="Textfeld 9"/>
        <xdr:cNvSpPr txBox="1"/>
      </xdr:nvSpPr>
      <xdr:spPr>
        <a:xfrm>
          <a:off x="2000250" y="9324975"/>
          <a:ext cx="1905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accent6">
                  <a:lumMod val="75000"/>
                </a:schemeClr>
              </a:solidFill>
            </a:rPr>
            <a:t>q</a:t>
          </a:r>
        </a:p>
      </xdr:txBody>
    </xdr:sp>
    <xdr:clientData/>
  </xdr:twoCellAnchor>
  <xdr:twoCellAnchor>
    <xdr:from>
      <xdr:col>4</xdr:col>
      <xdr:colOff>180975</xdr:colOff>
      <xdr:row>56</xdr:row>
      <xdr:rowOff>142875</xdr:rowOff>
    </xdr:from>
    <xdr:to>
      <xdr:col>4</xdr:col>
      <xdr:colOff>371475</xdr:colOff>
      <xdr:row>58</xdr:row>
      <xdr:rowOff>57150</xdr:rowOff>
    </xdr:to>
    <xdr:sp macro="" textlink="">
      <xdr:nvSpPr>
        <xdr:cNvPr id="11" name="Textfeld 10"/>
        <xdr:cNvSpPr txBox="1"/>
      </xdr:nvSpPr>
      <xdr:spPr>
        <a:xfrm>
          <a:off x="3228975" y="9363075"/>
          <a:ext cx="1905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accent6">
                  <a:lumMod val="75000"/>
                </a:schemeClr>
              </a:solidFill>
            </a:rPr>
            <a:t>p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</xdr:row>
          <xdr:rowOff>66675</xdr:rowOff>
        </xdr:from>
        <xdr:to>
          <xdr:col>4</xdr:col>
          <xdr:colOff>533400</xdr:colOff>
          <xdr:row>6</xdr:row>
          <xdr:rowOff>28575</xdr:rowOff>
        </xdr:to>
        <xdr:sp macro="" textlink="">
          <xdr:nvSpPr>
            <xdr:cNvPr id="1036" name="Bild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38100</xdr:rowOff>
        </xdr:from>
        <xdr:to>
          <xdr:col>1</xdr:col>
          <xdr:colOff>600075</xdr:colOff>
          <xdr:row>21</xdr:row>
          <xdr:rowOff>19050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149225</xdr:colOff>
      <xdr:row>5</xdr:row>
      <xdr:rowOff>3651</xdr:rowOff>
    </xdr:from>
    <xdr:ext cx="1291059" cy="3549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/>
            <xdr:cNvSpPr txBox="1"/>
          </xdr:nvSpPr>
          <xdr:spPr>
            <a:xfrm>
              <a:off x="149225" y="879951"/>
              <a:ext cx="1291059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de-DE" sz="1100" b="0" i="1">
                            <a:latin typeface="Cambria Math" panose="02040503050406030204" pitchFamily="18" charset="0"/>
                          </a:rPr>
                          <m:t>𝑣</m:t>
                        </m:r>
                      </m:sub>
                    </m:sSub>
                    <m:r>
                      <a:rPr lang="de-DE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ad>
                          <m:radPr>
                            <m:degHide m:val="on"/>
                            <m:ctrlPr>
                              <a:rPr lang="de-DE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de-D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3 </m:t>
                            </m:r>
                          </m:e>
                        </m:rad>
                        <m:r>
                          <a:rPr lang="de-DE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𝐼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𝑐𝑜𝑠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𝜑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𝑙</m:t>
                        </m:r>
                      </m:num>
                      <m:den>
                        <m:r>
                          <a:rPr lang="de-DE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  <m:r>
                          <a:rPr lang="de-DE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𝐴</m:t>
                        </m:r>
                      </m:den>
                    </m:f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3" name="Textfeld 2"/>
            <xdr:cNvSpPr txBox="1"/>
          </xdr:nvSpPr>
          <xdr:spPr>
            <a:xfrm>
              <a:off x="149225" y="879951"/>
              <a:ext cx="1291059" cy="3549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Cambria Math" panose="02040503050406030204" pitchFamily="18" charset="0"/>
                </a:rPr>
                <a:t>𝑈_𝑣</a:t>
              </a:r>
              <a:r>
                <a:rPr lang="de-D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=(√(</a:t>
              </a:r>
              <a:r>
                <a:rPr lang="de-D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3 )</a:t>
              </a:r>
              <a:r>
                <a:rPr lang="de-D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de-D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𝐼∙𝑐𝑜𝑠𝜑∙𝑙)/(</a:t>
              </a:r>
              <a:r>
                <a:rPr lang="de-D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𝜅∙</a:t>
              </a:r>
              <a:r>
                <a:rPr lang="de-D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𝐴)</a:t>
              </a:r>
              <a:endParaRPr lang="de-DE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3</xdr:row>
      <xdr:rowOff>104775</xdr:rowOff>
    </xdr:from>
    <xdr:to>
      <xdr:col>2</xdr:col>
      <xdr:colOff>209550</xdr:colOff>
      <xdr:row>4</xdr:row>
      <xdr:rowOff>133350</xdr:rowOff>
    </xdr:to>
    <xdr:sp macro="" textlink="">
      <xdr:nvSpPr>
        <xdr:cNvPr id="2" name="Rechteckige Legende 1"/>
        <xdr:cNvSpPr/>
      </xdr:nvSpPr>
      <xdr:spPr bwMode="auto">
        <a:xfrm>
          <a:off x="1371600" y="657225"/>
          <a:ext cx="361950" cy="228600"/>
        </a:xfrm>
        <a:prstGeom prst="wedgeRect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cv</a:t>
          </a:r>
        </a:p>
      </xdr:txBody>
    </xdr:sp>
    <xdr:clientData/>
  </xdr:twoCellAnchor>
  <xdr:twoCellAnchor>
    <xdr:from>
      <xdr:col>1</xdr:col>
      <xdr:colOff>609599</xdr:colOff>
      <xdr:row>7</xdr:row>
      <xdr:rowOff>47624</xdr:rowOff>
    </xdr:from>
    <xdr:to>
      <xdr:col>2</xdr:col>
      <xdr:colOff>371474</xdr:colOff>
      <xdr:row>8</xdr:row>
      <xdr:rowOff>66674</xdr:rowOff>
    </xdr:to>
    <xdr:sp macro="" textlink="">
      <xdr:nvSpPr>
        <xdr:cNvPr id="3" name="Rechteckige Legende 2"/>
        <xdr:cNvSpPr/>
      </xdr:nvSpPr>
      <xdr:spPr bwMode="auto">
        <a:xfrm>
          <a:off x="1371599" y="1352549"/>
          <a:ext cx="523875" cy="180975"/>
        </a:xfrm>
        <a:prstGeom prst="wedgeRectCallout">
          <a:avLst>
            <a:gd name="adj1" fmla="val -77083"/>
            <a:gd name="adj2" fmla="val -1152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m</a:t>
          </a:r>
        </a:p>
        <a:p>
          <a:pPr algn="l"/>
          <a:endParaRPr lang="de-DE" sz="1100"/>
        </a:p>
      </xdr:txBody>
    </xdr:sp>
    <xdr:clientData/>
  </xdr:twoCellAnchor>
  <xdr:twoCellAnchor>
    <xdr:from>
      <xdr:col>0</xdr:col>
      <xdr:colOff>400050</xdr:colOff>
      <xdr:row>16</xdr:row>
      <xdr:rowOff>142875</xdr:rowOff>
    </xdr:from>
    <xdr:to>
      <xdr:col>1</xdr:col>
      <xdr:colOff>95250</xdr:colOff>
      <xdr:row>18</xdr:row>
      <xdr:rowOff>57150</xdr:rowOff>
    </xdr:to>
    <xdr:sp macro="" textlink="">
      <xdr:nvSpPr>
        <xdr:cNvPr id="4" name="Rechteckige Legende 3"/>
        <xdr:cNvSpPr/>
      </xdr:nvSpPr>
      <xdr:spPr bwMode="auto">
        <a:xfrm>
          <a:off x="400050" y="2838450"/>
          <a:ext cx="457200" cy="238125"/>
        </a:xfrm>
        <a:prstGeom prst="wedgeRectCallout">
          <a:avLst>
            <a:gd name="adj1" fmla="val 11667"/>
            <a:gd name="adj2" fmla="val -141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Temp1</a:t>
          </a:r>
        </a:p>
      </xdr:txBody>
    </xdr:sp>
    <xdr:clientData/>
  </xdr:twoCellAnchor>
  <xdr:twoCellAnchor>
    <xdr:from>
      <xdr:col>3</xdr:col>
      <xdr:colOff>619125</xdr:colOff>
      <xdr:row>7</xdr:row>
      <xdr:rowOff>38100</xdr:rowOff>
    </xdr:from>
    <xdr:to>
      <xdr:col>4</xdr:col>
      <xdr:colOff>342900</xdr:colOff>
      <xdr:row>9</xdr:row>
      <xdr:rowOff>19050</xdr:rowOff>
    </xdr:to>
    <xdr:sp macro="" textlink="">
      <xdr:nvSpPr>
        <xdr:cNvPr id="5" name="Rechteckige Legende 4"/>
        <xdr:cNvSpPr/>
      </xdr:nvSpPr>
      <xdr:spPr bwMode="auto">
        <a:xfrm>
          <a:off x="2905125" y="1276350"/>
          <a:ext cx="485775" cy="304800"/>
        </a:xfrm>
        <a:prstGeom prst="wedgeRect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Temp2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3</xdr:row>
      <xdr:rowOff>104776</xdr:rowOff>
    </xdr:from>
    <xdr:to>
      <xdr:col>2</xdr:col>
      <xdr:colOff>133350</xdr:colOff>
      <xdr:row>4</xdr:row>
      <xdr:rowOff>114301</xdr:rowOff>
    </xdr:to>
    <xdr:sp macro="" textlink="">
      <xdr:nvSpPr>
        <xdr:cNvPr id="2" name="Rechteckige Legende 1"/>
        <xdr:cNvSpPr/>
      </xdr:nvSpPr>
      <xdr:spPr bwMode="auto">
        <a:xfrm>
          <a:off x="1371600" y="657226"/>
          <a:ext cx="285750" cy="209550"/>
        </a:xfrm>
        <a:prstGeom prst="wedgeRect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C</a:t>
          </a:r>
        </a:p>
        <a:p>
          <a:pPr algn="l"/>
          <a:endParaRPr lang="de-DE" sz="1100"/>
        </a:p>
      </xdr:txBody>
    </xdr:sp>
    <xdr:clientData/>
  </xdr:twoCellAnchor>
  <xdr:twoCellAnchor>
    <xdr:from>
      <xdr:col>1</xdr:col>
      <xdr:colOff>609600</xdr:colOff>
      <xdr:row>7</xdr:row>
      <xdr:rowOff>47625</xdr:rowOff>
    </xdr:from>
    <xdr:to>
      <xdr:col>2</xdr:col>
      <xdr:colOff>285750</xdr:colOff>
      <xdr:row>8</xdr:row>
      <xdr:rowOff>57150</xdr:rowOff>
    </xdr:to>
    <xdr:sp macro="" textlink="">
      <xdr:nvSpPr>
        <xdr:cNvPr id="3" name="Rechteckige Legende 2"/>
        <xdr:cNvSpPr/>
      </xdr:nvSpPr>
      <xdr:spPr bwMode="auto">
        <a:xfrm>
          <a:off x="1371600" y="1285875"/>
          <a:ext cx="438150" cy="171450"/>
        </a:xfrm>
        <a:prstGeom prst="wedgeRectCallout">
          <a:avLst>
            <a:gd name="adj1" fmla="val -77083"/>
            <a:gd name="adj2" fmla="val -11527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Masse</a:t>
          </a:r>
        </a:p>
      </xdr:txBody>
    </xdr:sp>
    <xdr:clientData/>
  </xdr:twoCellAnchor>
  <xdr:twoCellAnchor>
    <xdr:from>
      <xdr:col>0</xdr:col>
      <xdr:colOff>400050</xdr:colOff>
      <xdr:row>16</xdr:row>
      <xdr:rowOff>142875</xdr:rowOff>
    </xdr:from>
    <xdr:to>
      <xdr:col>1</xdr:col>
      <xdr:colOff>95250</xdr:colOff>
      <xdr:row>18</xdr:row>
      <xdr:rowOff>57150</xdr:rowOff>
    </xdr:to>
    <xdr:sp macro="" textlink="">
      <xdr:nvSpPr>
        <xdr:cNvPr id="4" name="Rechteckige Legende 3"/>
        <xdr:cNvSpPr/>
      </xdr:nvSpPr>
      <xdr:spPr bwMode="auto">
        <a:xfrm>
          <a:off x="400050" y="2838450"/>
          <a:ext cx="457200" cy="238125"/>
        </a:xfrm>
        <a:prstGeom prst="wedgeRectCallout">
          <a:avLst>
            <a:gd name="adj1" fmla="val 11667"/>
            <a:gd name="adj2" fmla="val -141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T1</a:t>
          </a:r>
        </a:p>
      </xdr:txBody>
    </xdr:sp>
    <xdr:clientData/>
  </xdr:twoCellAnchor>
  <xdr:twoCellAnchor>
    <xdr:from>
      <xdr:col>3</xdr:col>
      <xdr:colOff>619125</xdr:colOff>
      <xdr:row>7</xdr:row>
      <xdr:rowOff>95250</xdr:rowOff>
    </xdr:from>
    <xdr:to>
      <xdr:col>4</xdr:col>
      <xdr:colOff>457200</xdr:colOff>
      <xdr:row>8</xdr:row>
      <xdr:rowOff>142875</xdr:rowOff>
    </xdr:to>
    <xdr:sp macro="" textlink="">
      <xdr:nvSpPr>
        <xdr:cNvPr id="5" name="Rechteckige Legende 4"/>
        <xdr:cNvSpPr/>
      </xdr:nvSpPr>
      <xdr:spPr bwMode="auto">
        <a:xfrm>
          <a:off x="2905125" y="1333500"/>
          <a:ext cx="600075" cy="209550"/>
        </a:xfrm>
        <a:prstGeom prst="wedgeRect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DE" sz="1100"/>
            <a:t>T2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A11" sqref="A11:A16"/>
    </sheetView>
  </sheetViews>
  <sheetFormatPr baseColWidth="10" defaultRowHeight="12.75" x14ac:dyDescent="0.2"/>
  <sheetData>
    <row r="2" spans="1:6" s="21" customFormat="1" ht="18" x14ac:dyDescent="0.25">
      <c r="A2" s="21" t="s">
        <v>791</v>
      </c>
    </row>
    <row r="4" spans="1:6" ht="15.75" x14ac:dyDescent="0.3">
      <c r="A4" s="36" t="s">
        <v>784</v>
      </c>
    </row>
    <row r="6" spans="1:6" x14ac:dyDescent="0.2">
      <c r="A6" s="42" t="s">
        <v>785</v>
      </c>
      <c r="B6" s="42">
        <v>717.75</v>
      </c>
      <c r="C6" s="43" t="s">
        <v>789</v>
      </c>
      <c r="D6" s="43"/>
      <c r="E6" s="43"/>
      <c r="F6" s="43"/>
    </row>
    <row r="7" spans="1:6" x14ac:dyDescent="0.2">
      <c r="A7" s="42" t="s">
        <v>786</v>
      </c>
      <c r="B7" s="42">
        <v>1</v>
      </c>
      <c r="C7" s="43" t="s">
        <v>790</v>
      </c>
      <c r="D7" s="43"/>
      <c r="E7" s="43"/>
      <c r="F7" s="43"/>
    </row>
    <row r="8" spans="1:6" x14ac:dyDescent="0.2">
      <c r="A8" s="43"/>
      <c r="B8" s="43"/>
      <c r="C8" s="43"/>
      <c r="D8" s="43"/>
      <c r="E8" s="43"/>
      <c r="F8" s="43"/>
    </row>
    <row r="9" spans="1:6" x14ac:dyDescent="0.2">
      <c r="A9" s="43"/>
      <c r="B9" s="42" t="s">
        <v>788</v>
      </c>
      <c r="C9" s="43"/>
      <c r="D9" s="43"/>
      <c r="E9" s="43"/>
      <c r="F9" s="43"/>
    </row>
    <row r="10" spans="1:6" x14ac:dyDescent="0.2">
      <c r="A10" s="42" t="s">
        <v>787</v>
      </c>
      <c r="B10" s="44">
        <v>285</v>
      </c>
      <c r="C10" s="44">
        <v>290</v>
      </c>
      <c r="D10" s="44">
        <v>295</v>
      </c>
      <c r="E10" s="44">
        <v>300</v>
      </c>
      <c r="F10" s="43"/>
    </row>
    <row r="11" spans="1:6" x14ac:dyDescent="0.2">
      <c r="A11" s="44">
        <v>260</v>
      </c>
      <c r="B11" s="32"/>
      <c r="C11" s="43"/>
      <c r="D11" s="43"/>
      <c r="E11" s="43"/>
      <c r="F11" s="43"/>
    </row>
    <row r="12" spans="1:6" x14ac:dyDescent="0.2">
      <c r="A12" s="44">
        <v>265</v>
      </c>
      <c r="B12" s="43"/>
      <c r="C12" s="43"/>
      <c r="D12" s="43"/>
      <c r="E12" s="43"/>
      <c r="F12" s="43"/>
    </row>
    <row r="13" spans="1:6" x14ac:dyDescent="0.2">
      <c r="A13" s="44">
        <v>270</v>
      </c>
      <c r="B13" s="43"/>
      <c r="C13" s="43"/>
      <c r="D13" s="43"/>
      <c r="E13" s="43"/>
      <c r="F13" s="43"/>
    </row>
    <row r="14" spans="1:6" x14ac:dyDescent="0.2">
      <c r="A14" s="44">
        <v>275</v>
      </c>
      <c r="B14" s="43"/>
      <c r="C14" s="43"/>
      <c r="D14" s="43"/>
      <c r="E14" s="43"/>
      <c r="F14" s="43"/>
    </row>
    <row r="15" spans="1:6" x14ac:dyDescent="0.2">
      <c r="A15" s="44">
        <v>280</v>
      </c>
      <c r="B15" s="43"/>
      <c r="C15" s="43"/>
      <c r="D15" s="43"/>
      <c r="E15" s="43"/>
      <c r="F15" s="43"/>
    </row>
    <row r="16" spans="1:6" x14ac:dyDescent="0.2">
      <c r="A16" s="44">
        <v>285</v>
      </c>
      <c r="B16" s="43"/>
      <c r="C16" s="43"/>
      <c r="D16" s="43"/>
      <c r="E16" s="43"/>
      <c r="F16" s="43"/>
    </row>
    <row r="22" spans="1:6" x14ac:dyDescent="0.2">
      <c r="A22" s="41" t="s">
        <v>823</v>
      </c>
      <c r="B22" s="41"/>
      <c r="C22" s="41"/>
      <c r="D22" s="41"/>
      <c r="E22" s="41"/>
      <c r="F22" s="41"/>
    </row>
    <row r="23" spans="1:6" x14ac:dyDescent="0.2">
      <c r="A23" s="36" t="s">
        <v>822</v>
      </c>
    </row>
    <row r="24" spans="1:6" x14ac:dyDescent="0.2">
      <c r="A24" s="36" t="s">
        <v>824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8" sqref="A28"/>
    </sheetView>
  </sheetViews>
  <sheetFormatPr baseColWidth="10" defaultRowHeight="12.75" x14ac:dyDescent="0.2"/>
  <cols>
    <col min="4" max="4" width="10.7109375" customWidth="1"/>
    <col min="5" max="5" width="14.28515625" customWidth="1"/>
    <col min="6" max="6" width="14.140625" customWidth="1"/>
    <col min="7" max="7" width="15.42578125" customWidth="1"/>
    <col min="8" max="8" width="16.85546875" customWidth="1"/>
    <col min="9" max="9" width="13.5703125" customWidth="1"/>
  </cols>
  <sheetData>
    <row r="1" spans="1:9" ht="18" x14ac:dyDescent="0.25">
      <c r="B1" s="21" t="s">
        <v>159</v>
      </c>
    </row>
    <row r="3" spans="1:9" s="16" customFormat="1" ht="25.5" x14ac:dyDescent="0.2">
      <c r="A3" s="20" t="s">
        <v>130</v>
      </c>
      <c r="B3" s="16" t="s">
        <v>77</v>
      </c>
      <c r="C3" s="16" t="s">
        <v>76</v>
      </c>
      <c r="D3" s="16" t="s">
        <v>78</v>
      </c>
      <c r="E3" s="16" t="s">
        <v>79</v>
      </c>
      <c r="F3" s="16" t="s">
        <v>80</v>
      </c>
      <c r="G3" s="16" t="s">
        <v>81</v>
      </c>
      <c r="H3" s="16" t="s">
        <v>82</v>
      </c>
      <c r="I3" s="16" t="s">
        <v>83</v>
      </c>
    </row>
    <row r="4" spans="1:9" x14ac:dyDescent="0.2">
      <c r="A4">
        <v>2345</v>
      </c>
      <c r="B4" t="s">
        <v>121</v>
      </c>
      <c r="C4" t="s">
        <v>153</v>
      </c>
      <c r="D4" s="9">
        <v>30682</v>
      </c>
      <c r="E4" t="s">
        <v>137</v>
      </c>
      <c r="F4" t="s">
        <v>115</v>
      </c>
      <c r="G4" t="s">
        <v>123</v>
      </c>
      <c r="H4" t="s">
        <v>105</v>
      </c>
      <c r="I4" t="s">
        <v>99</v>
      </c>
    </row>
    <row r="5" spans="1:9" x14ac:dyDescent="0.2">
      <c r="A5">
        <v>2365</v>
      </c>
      <c r="B5" t="s">
        <v>127</v>
      </c>
      <c r="C5" t="s">
        <v>128</v>
      </c>
      <c r="D5" s="9">
        <v>30631</v>
      </c>
      <c r="E5" t="s">
        <v>86</v>
      </c>
      <c r="F5" t="s">
        <v>115</v>
      </c>
      <c r="G5" t="s">
        <v>129</v>
      </c>
      <c r="H5" t="s">
        <v>98</v>
      </c>
      <c r="I5" t="s">
        <v>99</v>
      </c>
    </row>
    <row r="6" spans="1:9" x14ac:dyDescent="0.2">
      <c r="A6">
        <v>2366</v>
      </c>
      <c r="B6" t="s">
        <v>23</v>
      </c>
      <c r="C6" t="s">
        <v>84</v>
      </c>
      <c r="D6" s="9">
        <v>30560</v>
      </c>
      <c r="E6" t="s">
        <v>85</v>
      </c>
      <c r="F6" t="s">
        <v>86</v>
      </c>
      <c r="G6" t="s">
        <v>87</v>
      </c>
      <c r="H6" t="s">
        <v>88</v>
      </c>
      <c r="I6" t="s">
        <v>89</v>
      </c>
    </row>
    <row r="7" spans="1:9" x14ac:dyDescent="0.2">
      <c r="A7">
        <v>2367</v>
      </c>
      <c r="B7" t="s">
        <v>100</v>
      </c>
      <c r="C7" t="s">
        <v>101</v>
      </c>
      <c r="D7" s="9">
        <v>30807</v>
      </c>
      <c r="E7" t="s">
        <v>102</v>
      </c>
      <c r="F7" t="s">
        <v>103</v>
      </c>
      <c r="G7" t="s">
        <v>104</v>
      </c>
      <c r="H7" t="s">
        <v>105</v>
      </c>
      <c r="I7" t="s">
        <v>99</v>
      </c>
    </row>
    <row r="8" spans="1:9" x14ac:dyDescent="0.2">
      <c r="A8">
        <v>2368</v>
      </c>
      <c r="B8" t="s">
        <v>121</v>
      </c>
      <c r="C8" t="s">
        <v>122</v>
      </c>
      <c r="D8" s="9">
        <v>30139</v>
      </c>
      <c r="E8" t="s">
        <v>86</v>
      </c>
      <c r="F8" t="s">
        <v>115</v>
      </c>
      <c r="G8" t="s">
        <v>123</v>
      </c>
      <c r="H8" t="s">
        <v>88</v>
      </c>
      <c r="I8" t="s">
        <v>99</v>
      </c>
    </row>
    <row r="9" spans="1:9" x14ac:dyDescent="0.2">
      <c r="A9">
        <v>2369</v>
      </c>
      <c r="B9" t="s">
        <v>109</v>
      </c>
      <c r="C9" t="s">
        <v>110</v>
      </c>
      <c r="D9" s="9">
        <v>30674</v>
      </c>
      <c r="E9" t="s">
        <v>111</v>
      </c>
      <c r="F9" t="s">
        <v>103</v>
      </c>
      <c r="G9" t="s">
        <v>112</v>
      </c>
      <c r="H9" t="s">
        <v>92</v>
      </c>
      <c r="I9" t="s">
        <v>89</v>
      </c>
    </row>
    <row r="10" spans="1:9" x14ac:dyDescent="0.2">
      <c r="A10">
        <v>2370</v>
      </c>
      <c r="B10" t="s">
        <v>94</v>
      </c>
      <c r="C10" t="s">
        <v>95</v>
      </c>
      <c r="D10" s="9">
        <v>30714</v>
      </c>
      <c r="E10" t="s">
        <v>96</v>
      </c>
      <c r="F10" t="s">
        <v>86</v>
      </c>
      <c r="G10" t="s">
        <v>97</v>
      </c>
      <c r="H10" t="s">
        <v>98</v>
      </c>
      <c r="I10" t="s">
        <v>99</v>
      </c>
    </row>
    <row r="11" spans="1:9" x14ac:dyDescent="0.2">
      <c r="A11">
        <v>2371</v>
      </c>
      <c r="B11" t="s">
        <v>117</v>
      </c>
      <c r="C11" t="s">
        <v>118</v>
      </c>
      <c r="D11" s="9">
        <v>30901</v>
      </c>
      <c r="E11" t="s">
        <v>119</v>
      </c>
      <c r="F11" t="s">
        <v>115</v>
      </c>
      <c r="G11" t="s">
        <v>120</v>
      </c>
      <c r="H11" t="s">
        <v>92</v>
      </c>
      <c r="I11" t="s">
        <v>93</v>
      </c>
    </row>
    <row r="12" spans="1:9" x14ac:dyDescent="0.2">
      <c r="A12">
        <v>2372</v>
      </c>
      <c r="B12" t="s">
        <v>32</v>
      </c>
      <c r="C12" t="s">
        <v>90</v>
      </c>
      <c r="D12" s="9">
        <v>30622</v>
      </c>
      <c r="E12" t="s">
        <v>85</v>
      </c>
      <c r="F12" t="s">
        <v>86</v>
      </c>
      <c r="G12" t="s">
        <v>91</v>
      </c>
      <c r="H12" t="s">
        <v>92</v>
      </c>
      <c r="I12" t="s">
        <v>93</v>
      </c>
    </row>
    <row r="13" spans="1:9" x14ac:dyDescent="0.2">
      <c r="A13">
        <v>2373</v>
      </c>
      <c r="B13" t="s">
        <v>124</v>
      </c>
      <c r="C13" t="s">
        <v>125</v>
      </c>
      <c r="D13" s="9">
        <v>30775</v>
      </c>
      <c r="E13" t="s">
        <v>85</v>
      </c>
      <c r="F13" t="s">
        <v>115</v>
      </c>
      <c r="G13" t="s">
        <v>126</v>
      </c>
      <c r="H13" t="s">
        <v>98</v>
      </c>
      <c r="I13" t="s">
        <v>89</v>
      </c>
    </row>
    <row r="14" spans="1:9" x14ac:dyDescent="0.2">
      <c r="A14">
        <v>2374</v>
      </c>
      <c r="B14" t="s">
        <v>106</v>
      </c>
      <c r="C14" t="s">
        <v>107</v>
      </c>
      <c r="D14" s="9">
        <v>30744</v>
      </c>
      <c r="E14" t="s">
        <v>86</v>
      </c>
      <c r="F14" t="s">
        <v>103</v>
      </c>
      <c r="G14" t="s">
        <v>108</v>
      </c>
      <c r="H14" t="s">
        <v>88</v>
      </c>
      <c r="I14" t="s">
        <v>89</v>
      </c>
    </row>
    <row r="15" spans="1:9" x14ac:dyDescent="0.2">
      <c r="A15">
        <v>2375</v>
      </c>
      <c r="B15" t="s">
        <v>113</v>
      </c>
      <c r="C15" t="s">
        <v>114</v>
      </c>
      <c r="D15" s="9">
        <v>30310</v>
      </c>
      <c r="E15" t="s">
        <v>86</v>
      </c>
      <c r="F15" t="s">
        <v>115</v>
      </c>
      <c r="G15" t="s">
        <v>116</v>
      </c>
      <c r="H15" t="s">
        <v>88</v>
      </c>
      <c r="I15" t="s">
        <v>93</v>
      </c>
    </row>
    <row r="16" spans="1:9" x14ac:dyDescent="0.2">
      <c r="A16">
        <v>2376</v>
      </c>
      <c r="B16" t="s">
        <v>131</v>
      </c>
      <c r="C16" t="s">
        <v>132</v>
      </c>
      <c r="D16" s="9">
        <v>30870</v>
      </c>
      <c r="E16" t="s">
        <v>133</v>
      </c>
      <c r="F16" t="s">
        <v>86</v>
      </c>
      <c r="G16" t="s">
        <v>134</v>
      </c>
      <c r="H16" t="s">
        <v>105</v>
      </c>
      <c r="I16" t="s">
        <v>99</v>
      </c>
    </row>
    <row r="17" spans="1:9" x14ac:dyDescent="0.2">
      <c r="A17">
        <v>2377</v>
      </c>
      <c r="B17" t="s">
        <v>135</v>
      </c>
      <c r="C17" t="s">
        <v>136</v>
      </c>
      <c r="D17" s="9">
        <v>29952</v>
      </c>
      <c r="E17" t="s">
        <v>137</v>
      </c>
      <c r="F17" t="s">
        <v>103</v>
      </c>
      <c r="G17" t="s">
        <v>138</v>
      </c>
      <c r="H17" t="s">
        <v>105</v>
      </c>
      <c r="I17" t="s">
        <v>89</v>
      </c>
    </row>
    <row r="18" spans="1:9" x14ac:dyDescent="0.2">
      <c r="A18">
        <v>2378</v>
      </c>
      <c r="B18" t="s">
        <v>139</v>
      </c>
      <c r="C18" t="s">
        <v>141</v>
      </c>
      <c r="D18" s="9">
        <v>30744</v>
      </c>
      <c r="E18" t="s">
        <v>85</v>
      </c>
      <c r="F18" t="s">
        <v>86</v>
      </c>
      <c r="G18" t="s">
        <v>140</v>
      </c>
      <c r="H18" t="s">
        <v>98</v>
      </c>
      <c r="I18" t="s">
        <v>99</v>
      </c>
    </row>
    <row r="19" spans="1:9" x14ac:dyDescent="0.2">
      <c r="A19">
        <v>2379</v>
      </c>
      <c r="B19" t="s">
        <v>142</v>
      </c>
      <c r="C19" t="s">
        <v>143</v>
      </c>
      <c r="D19" s="9">
        <v>30776</v>
      </c>
      <c r="E19" t="s">
        <v>137</v>
      </c>
      <c r="F19" t="s">
        <v>115</v>
      </c>
      <c r="G19" t="s">
        <v>120</v>
      </c>
      <c r="H19" t="s">
        <v>105</v>
      </c>
      <c r="I19" t="s">
        <v>93</v>
      </c>
    </row>
    <row r="20" spans="1:9" x14ac:dyDescent="0.2">
      <c r="A20">
        <v>2380</v>
      </c>
      <c r="B20" t="s">
        <v>144</v>
      </c>
      <c r="C20" t="s">
        <v>148</v>
      </c>
      <c r="D20" s="9">
        <v>30564</v>
      </c>
      <c r="E20" t="s">
        <v>150</v>
      </c>
      <c r="F20" t="s">
        <v>86</v>
      </c>
      <c r="G20" t="s">
        <v>91</v>
      </c>
      <c r="H20" t="s">
        <v>92</v>
      </c>
      <c r="I20" t="s">
        <v>89</v>
      </c>
    </row>
    <row r="21" spans="1:9" x14ac:dyDescent="0.2">
      <c r="A21">
        <v>2381</v>
      </c>
      <c r="B21" t="s">
        <v>145</v>
      </c>
      <c r="C21" t="s">
        <v>136</v>
      </c>
      <c r="D21" s="9">
        <v>30837</v>
      </c>
      <c r="E21" t="s">
        <v>96</v>
      </c>
      <c r="F21" t="s">
        <v>103</v>
      </c>
      <c r="G21" t="s">
        <v>112</v>
      </c>
      <c r="H21" t="s">
        <v>92</v>
      </c>
      <c r="I21" t="s">
        <v>99</v>
      </c>
    </row>
    <row r="22" spans="1:9" x14ac:dyDescent="0.2">
      <c r="A22">
        <v>2382</v>
      </c>
      <c r="B22" t="s">
        <v>146</v>
      </c>
      <c r="C22" t="s">
        <v>149</v>
      </c>
      <c r="D22" s="9">
        <v>30568</v>
      </c>
      <c r="E22" t="s">
        <v>85</v>
      </c>
      <c r="F22" t="s">
        <v>115</v>
      </c>
      <c r="G22" t="s">
        <v>151</v>
      </c>
      <c r="H22" t="s">
        <v>98</v>
      </c>
      <c r="I22" t="s">
        <v>93</v>
      </c>
    </row>
    <row r="23" spans="1:9" x14ac:dyDescent="0.2">
      <c r="A23">
        <v>2383</v>
      </c>
      <c r="B23" t="s">
        <v>147</v>
      </c>
      <c r="C23" t="s">
        <v>118</v>
      </c>
      <c r="D23" s="9">
        <v>30713</v>
      </c>
      <c r="E23" t="s">
        <v>111</v>
      </c>
      <c r="F23" t="s">
        <v>86</v>
      </c>
      <c r="G23" t="s">
        <v>152</v>
      </c>
      <c r="H23" t="s">
        <v>105</v>
      </c>
      <c r="I23" t="s">
        <v>99</v>
      </c>
    </row>
    <row r="24" spans="1:9" x14ac:dyDescent="0.2">
      <c r="A24">
        <v>2555</v>
      </c>
      <c r="B24" t="s">
        <v>154</v>
      </c>
      <c r="C24" t="s">
        <v>155</v>
      </c>
      <c r="D24" s="9">
        <v>30378</v>
      </c>
      <c r="E24" t="s">
        <v>86</v>
      </c>
      <c r="F24" t="s">
        <v>86</v>
      </c>
      <c r="G24" t="s">
        <v>156</v>
      </c>
      <c r="H24" t="s">
        <v>88</v>
      </c>
      <c r="I24" t="s">
        <v>89</v>
      </c>
    </row>
    <row r="25" spans="1:9" x14ac:dyDescent="0.2">
      <c r="A25">
        <v>2644</v>
      </c>
      <c r="B25" t="s">
        <v>139</v>
      </c>
      <c r="C25" t="s">
        <v>157</v>
      </c>
      <c r="D25" s="9">
        <v>30590</v>
      </c>
      <c r="E25" t="s">
        <v>86</v>
      </c>
      <c r="F25" t="s">
        <v>86</v>
      </c>
      <c r="G25" t="s">
        <v>158</v>
      </c>
      <c r="H25" t="s">
        <v>92</v>
      </c>
      <c r="I25" t="s">
        <v>93</v>
      </c>
    </row>
  </sheetData>
  <phoneticPr fontId="11" type="noConversion"/>
  <dataValidations count="3">
    <dataValidation type="whole" allowBlank="1" showInputMessage="1" showErrorMessage="1" sqref="A4:A22">
      <formula1>1000</formula1>
      <formula2>9999</formula2>
    </dataValidation>
    <dataValidation type="textLength" allowBlank="1" showInputMessage="1" showErrorMessage="1" sqref="B4:B22">
      <formula1>2</formula1>
      <formula2>17</formula2>
    </dataValidation>
    <dataValidation type="date" allowBlank="1" showInputMessage="1" showErrorMessage="1" sqref="D4:D22">
      <formula1>25569</formula1>
      <formula2>36526</formula2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B70" workbookViewId="0">
      <selection activeCell="D26" sqref="D26"/>
    </sheetView>
  </sheetViews>
  <sheetFormatPr baseColWidth="10" defaultColWidth="9.140625" defaultRowHeight="12.75" x14ac:dyDescent="0.2"/>
  <cols>
    <col min="1" max="1" width="8.28515625" customWidth="1"/>
    <col min="2" max="2" width="6.7109375" bestFit="1" customWidth="1"/>
    <col min="3" max="3" width="28.5703125" bestFit="1" customWidth="1"/>
    <col min="4" max="4" width="20.85546875" bestFit="1" customWidth="1"/>
    <col min="5" max="5" width="6" bestFit="1" customWidth="1"/>
    <col min="6" max="6" width="16.85546875" customWidth="1"/>
    <col min="7" max="7" width="14" customWidth="1"/>
    <col min="8" max="8" width="14.42578125" customWidth="1"/>
    <col min="9" max="9" width="11.140625" customWidth="1"/>
    <col min="10" max="10" width="17.5703125" style="2" customWidth="1"/>
  </cols>
  <sheetData>
    <row r="1" spans="1:10" x14ac:dyDescent="0.2">
      <c r="A1" s="28" t="s">
        <v>182</v>
      </c>
      <c r="B1" s="28" t="s">
        <v>183</v>
      </c>
      <c r="C1" s="28" t="s">
        <v>184</v>
      </c>
      <c r="D1" s="28" t="s">
        <v>185</v>
      </c>
      <c r="E1" s="28" t="s">
        <v>186</v>
      </c>
      <c r="F1" s="28" t="s">
        <v>187</v>
      </c>
      <c r="G1" s="28" t="s">
        <v>188</v>
      </c>
      <c r="H1" s="28" t="s">
        <v>189</v>
      </c>
      <c r="I1" s="28" t="s">
        <v>190</v>
      </c>
      <c r="J1" s="29" t="s">
        <v>766</v>
      </c>
    </row>
    <row r="2" spans="1:10" x14ac:dyDescent="0.2">
      <c r="A2">
        <v>2004</v>
      </c>
      <c r="B2" t="s">
        <v>191</v>
      </c>
      <c r="C2" t="s">
        <v>324</v>
      </c>
      <c r="D2" t="s">
        <v>193</v>
      </c>
      <c r="E2">
        <v>52010</v>
      </c>
      <c r="F2" t="s">
        <v>194</v>
      </c>
      <c r="G2" t="s">
        <v>195</v>
      </c>
      <c r="H2" s="30">
        <v>43405</v>
      </c>
      <c r="J2" s="37">
        <v>10000</v>
      </c>
    </row>
    <row r="3" spans="1:10" x14ac:dyDescent="0.2">
      <c r="A3">
        <v>2099</v>
      </c>
      <c r="B3" t="s">
        <v>196</v>
      </c>
      <c r="C3" t="s">
        <v>317</v>
      </c>
      <c r="D3" t="s">
        <v>198</v>
      </c>
      <c r="E3">
        <v>63739</v>
      </c>
      <c r="F3" t="s">
        <v>199</v>
      </c>
      <c r="G3" t="s">
        <v>200</v>
      </c>
      <c r="H3" s="30">
        <v>43374</v>
      </c>
      <c r="J3" s="37">
        <v>8500</v>
      </c>
    </row>
    <row r="4" spans="1:10" x14ac:dyDescent="0.2">
      <c r="A4">
        <v>2120</v>
      </c>
      <c r="B4" t="s">
        <v>191</v>
      </c>
      <c r="C4" t="s">
        <v>347</v>
      </c>
      <c r="D4" t="s">
        <v>202</v>
      </c>
      <c r="E4">
        <v>86150</v>
      </c>
      <c r="F4" t="s">
        <v>203</v>
      </c>
      <c r="G4" t="s">
        <v>204</v>
      </c>
      <c r="H4" s="30">
        <v>43586</v>
      </c>
      <c r="J4" s="37">
        <v>5500</v>
      </c>
    </row>
    <row r="5" spans="1:10" x14ac:dyDescent="0.2">
      <c r="A5">
        <v>2117</v>
      </c>
      <c r="B5" t="s">
        <v>191</v>
      </c>
      <c r="C5" t="s">
        <v>623</v>
      </c>
      <c r="D5" t="s">
        <v>206</v>
      </c>
      <c r="E5">
        <v>53498</v>
      </c>
      <c r="F5" t="s">
        <v>207</v>
      </c>
      <c r="G5" t="s">
        <v>208</v>
      </c>
      <c r="H5" s="30">
        <v>43922</v>
      </c>
      <c r="J5" s="37">
        <v>1590</v>
      </c>
    </row>
    <row r="6" spans="1:10" x14ac:dyDescent="0.2">
      <c r="A6">
        <v>2148</v>
      </c>
      <c r="B6" t="s">
        <v>191</v>
      </c>
      <c r="C6" t="s">
        <v>535</v>
      </c>
      <c r="D6" t="s">
        <v>210</v>
      </c>
      <c r="E6">
        <v>31812</v>
      </c>
      <c r="F6" t="s">
        <v>211</v>
      </c>
      <c r="G6" t="s">
        <v>212</v>
      </c>
      <c r="H6" s="30">
        <v>43160</v>
      </c>
      <c r="J6" s="37">
        <v>4600</v>
      </c>
    </row>
    <row r="7" spans="1:10" x14ac:dyDescent="0.2">
      <c r="A7">
        <v>2130</v>
      </c>
      <c r="B7" t="s">
        <v>191</v>
      </c>
      <c r="C7" t="s">
        <v>197</v>
      </c>
      <c r="D7" t="s">
        <v>214</v>
      </c>
      <c r="E7">
        <v>83435</v>
      </c>
      <c r="F7" t="s">
        <v>215</v>
      </c>
      <c r="G7" t="s">
        <v>216</v>
      </c>
      <c r="H7" s="30">
        <v>43709</v>
      </c>
      <c r="J7" s="37">
        <v>19700</v>
      </c>
    </row>
    <row r="8" spans="1:10" x14ac:dyDescent="0.2">
      <c r="A8">
        <v>2051</v>
      </c>
      <c r="B8" t="s">
        <v>191</v>
      </c>
      <c r="C8" t="s">
        <v>201</v>
      </c>
      <c r="D8" t="s">
        <v>218</v>
      </c>
      <c r="E8">
        <v>32105</v>
      </c>
      <c r="F8" t="s">
        <v>219</v>
      </c>
      <c r="G8" t="s">
        <v>220</v>
      </c>
      <c r="H8" s="30">
        <v>43831</v>
      </c>
      <c r="I8" t="s">
        <v>24</v>
      </c>
      <c r="J8" s="37">
        <v>16900</v>
      </c>
    </row>
    <row r="9" spans="1:10" x14ac:dyDescent="0.2">
      <c r="A9">
        <v>2074</v>
      </c>
      <c r="B9" t="s">
        <v>196</v>
      </c>
      <c r="C9" t="s">
        <v>201</v>
      </c>
      <c r="D9" t="s">
        <v>222</v>
      </c>
      <c r="E9">
        <v>23611</v>
      </c>
      <c r="F9" t="s">
        <v>223</v>
      </c>
      <c r="G9" t="s">
        <v>224</v>
      </c>
      <c r="H9" s="30">
        <v>43435</v>
      </c>
      <c r="J9" s="37">
        <v>0</v>
      </c>
    </row>
    <row r="10" spans="1:10" x14ac:dyDescent="0.2">
      <c r="A10">
        <v>2112</v>
      </c>
      <c r="B10" t="s">
        <v>191</v>
      </c>
      <c r="C10" t="s">
        <v>387</v>
      </c>
      <c r="D10" t="s">
        <v>226</v>
      </c>
      <c r="E10">
        <v>76530</v>
      </c>
      <c r="F10" t="s">
        <v>227</v>
      </c>
      <c r="G10" t="s">
        <v>228</v>
      </c>
      <c r="H10" s="30">
        <v>43647</v>
      </c>
      <c r="J10" s="37">
        <v>0</v>
      </c>
    </row>
    <row r="11" spans="1:10" x14ac:dyDescent="0.2">
      <c r="A11">
        <v>2065</v>
      </c>
      <c r="B11" t="s">
        <v>191</v>
      </c>
      <c r="C11" t="s">
        <v>573</v>
      </c>
      <c r="D11" t="s">
        <v>230</v>
      </c>
      <c r="E11">
        <v>95444</v>
      </c>
      <c r="F11" t="s">
        <v>231</v>
      </c>
      <c r="G11" t="s">
        <v>232</v>
      </c>
      <c r="H11" s="30">
        <v>43405</v>
      </c>
      <c r="J11" s="37">
        <v>3000</v>
      </c>
    </row>
    <row r="12" spans="1:10" x14ac:dyDescent="0.2">
      <c r="A12">
        <v>2030</v>
      </c>
      <c r="B12" t="s">
        <v>191</v>
      </c>
      <c r="C12" t="s">
        <v>665</v>
      </c>
      <c r="D12" t="s">
        <v>234</v>
      </c>
      <c r="E12">
        <v>51427</v>
      </c>
      <c r="F12" t="s">
        <v>235</v>
      </c>
      <c r="G12" t="s">
        <v>236</v>
      </c>
      <c r="H12" s="30">
        <v>43374</v>
      </c>
      <c r="I12" t="s">
        <v>24</v>
      </c>
      <c r="J12" s="37">
        <v>0</v>
      </c>
    </row>
    <row r="13" spans="1:10" x14ac:dyDescent="0.2">
      <c r="A13">
        <v>2138</v>
      </c>
      <c r="B13" t="s">
        <v>191</v>
      </c>
      <c r="C13" t="s">
        <v>375</v>
      </c>
      <c r="D13" t="s">
        <v>238</v>
      </c>
      <c r="E13">
        <v>51427</v>
      </c>
      <c r="F13" t="s">
        <v>235</v>
      </c>
      <c r="G13" t="s">
        <v>239</v>
      </c>
      <c r="H13" s="30">
        <v>43586</v>
      </c>
      <c r="J13" s="37">
        <v>4500</v>
      </c>
    </row>
    <row r="14" spans="1:10" x14ac:dyDescent="0.2">
      <c r="A14">
        <v>2046</v>
      </c>
      <c r="B14" t="s">
        <v>191</v>
      </c>
      <c r="C14" t="s">
        <v>313</v>
      </c>
      <c r="D14" t="s">
        <v>241</v>
      </c>
      <c r="E14">
        <v>10115</v>
      </c>
      <c r="F14" t="s">
        <v>242</v>
      </c>
      <c r="G14" t="s">
        <v>243</v>
      </c>
      <c r="H14" s="30">
        <v>43922</v>
      </c>
      <c r="I14" t="s">
        <v>24</v>
      </c>
      <c r="J14" s="37">
        <v>1200</v>
      </c>
    </row>
    <row r="15" spans="1:10" x14ac:dyDescent="0.2">
      <c r="A15">
        <v>2071</v>
      </c>
      <c r="B15" t="s">
        <v>191</v>
      </c>
      <c r="C15" t="s">
        <v>299</v>
      </c>
      <c r="D15" t="s">
        <v>245</v>
      </c>
      <c r="E15">
        <v>10117</v>
      </c>
      <c r="F15" t="s">
        <v>242</v>
      </c>
      <c r="G15" t="s">
        <v>246</v>
      </c>
      <c r="H15" s="30">
        <v>43160</v>
      </c>
      <c r="J15" s="37">
        <v>0</v>
      </c>
    </row>
    <row r="16" spans="1:10" x14ac:dyDescent="0.2">
      <c r="A16">
        <v>2131</v>
      </c>
      <c r="B16" t="s">
        <v>191</v>
      </c>
      <c r="C16" t="s">
        <v>712</v>
      </c>
      <c r="D16" t="s">
        <v>248</v>
      </c>
      <c r="E16">
        <v>10115</v>
      </c>
      <c r="F16" t="s">
        <v>242</v>
      </c>
      <c r="G16" t="s">
        <v>249</v>
      </c>
      <c r="H16" s="30">
        <v>43709</v>
      </c>
      <c r="J16" s="37">
        <v>56000</v>
      </c>
    </row>
    <row r="17" spans="1:10" x14ac:dyDescent="0.2">
      <c r="A17">
        <v>2145</v>
      </c>
      <c r="B17" t="s">
        <v>250</v>
      </c>
      <c r="C17" t="s">
        <v>716</v>
      </c>
      <c r="D17" t="s">
        <v>252</v>
      </c>
      <c r="E17">
        <v>10117</v>
      </c>
      <c r="F17" t="s">
        <v>242</v>
      </c>
      <c r="G17" t="s">
        <v>253</v>
      </c>
      <c r="H17" s="30">
        <v>43831</v>
      </c>
      <c r="J17" s="37">
        <v>26000</v>
      </c>
    </row>
    <row r="18" spans="1:10" x14ac:dyDescent="0.2">
      <c r="A18">
        <v>2052</v>
      </c>
      <c r="B18" t="s">
        <v>191</v>
      </c>
      <c r="C18" t="s">
        <v>543</v>
      </c>
      <c r="D18" t="s">
        <v>255</v>
      </c>
      <c r="E18">
        <v>33689</v>
      </c>
      <c r="F18" t="s">
        <v>256</v>
      </c>
      <c r="G18" t="s">
        <v>257</v>
      </c>
      <c r="H18" s="30">
        <v>43435</v>
      </c>
      <c r="I18" t="s">
        <v>24</v>
      </c>
      <c r="J18" s="37">
        <v>0</v>
      </c>
    </row>
    <row r="19" spans="1:10" x14ac:dyDescent="0.2">
      <c r="A19">
        <v>2083</v>
      </c>
      <c r="B19" t="s">
        <v>191</v>
      </c>
      <c r="C19" t="s">
        <v>495</v>
      </c>
      <c r="D19" t="s">
        <v>259</v>
      </c>
      <c r="E19">
        <v>55411</v>
      </c>
      <c r="F19" t="s">
        <v>260</v>
      </c>
      <c r="G19" t="s">
        <v>261</v>
      </c>
      <c r="H19" s="30">
        <v>43647</v>
      </c>
      <c r="J19" s="37">
        <v>25000</v>
      </c>
    </row>
    <row r="20" spans="1:10" x14ac:dyDescent="0.2">
      <c r="A20">
        <v>2057</v>
      </c>
      <c r="B20" t="s">
        <v>196</v>
      </c>
      <c r="C20" t="s">
        <v>447</v>
      </c>
      <c r="D20" t="s">
        <v>263</v>
      </c>
      <c r="E20">
        <v>54634</v>
      </c>
      <c r="F20" t="s">
        <v>264</v>
      </c>
      <c r="G20" t="s">
        <v>265</v>
      </c>
      <c r="H20" s="30">
        <v>43405</v>
      </c>
      <c r="J20" s="37">
        <v>12300</v>
      </c>
    </row>
    <row r="21" spans="1:10" x14ac:dyDescent="0.2">
      <c r="A21">
        <v>2005</v>
      </c>
      <c r="B21" t="s">
        <v>196</v>
      </c>
      <c r="C21" t="s">
        <v>751</v>
      </c>
      <c r="D21" t="s">
        <v>267</v>
      </c>
      <c r="E21">
        <v>46397</v>
      </c>
      <c r="F21" t="s">
        <v>268</v>
      </c>
      <c r="G21" t="s">
        <v>269</v>
      </c>
      <c r="H21" s="30">
        <v>43374</v>
      </c>
      <c r="I21" t="s">
        <v>24</v>
      </c>
      <c r="J21" s="37">
        <v>0</v>
      </c>
    </row>
    <row r="22" spans="1:10" x14ac:dyDescent="0.2">
      <c r="A22">
        <v>2123</v>
      </c>
      <c r="B22" t="s">
        <v>191</v>
      </c>
      <c r="C22" t="s">
        <v>424</v>
      </c>
      <c r="D22" t="s">
        <v>271</v>
      </c>
      <c r="E22">
        <v>44714</v>
      </c>
      <c r="F22" t="s">
        <v>272</v>
      </c>
      <c r="G22" t="s">
        <v>273</v>
      </c>
      <c r="H22" s="30">
        <v>43586</v>
      </c>
      <c r="J22" s="37">
        <v>0</v>
      </c>
    </row>
    <row r="23" spans="1:10" x14ac:dyDescent="0.2">
      <c r="A23">
        <v>2097</v>
      </c>
      <c r="B23" t="s">
        <v>191</v>
      </c>
      <c r="C23" t="s">
        <v>332</v>
      </c>
      <c r="D23" t="s">
        <v>275</v>
      </c>
      <c r="E23">
        <v>53111</v>
      </c>
      <c r="F23" t="s">
        <v>111</v>
      </c>
      <c r="G23" t="s">
        <v>276</v>
      </c>
      <c r="H23" s="30">
        <v>43922</v>
      </c>
      <c r="I23" t="s">
        <v>24</v>
      </c>
      <c r="J23" s="37">
        <v>28000</v>
      </c>
    </row>
    <row r="24" spans="1:10" x14ac:dyDescent="0.2">
      <c r="A24">
        <v>2095</v>
      </c>
      <c r="B24" t="s">
        <v>191</v>
      </c>
      <c r="C24" t="s">
        <v>371</v>
      </c>
      <c r="D24" t="s">
        <v>278</v>
      </c>
      <c r="E24">
        <v>46325</v>
      </c>
      <c r="F24" t="s">
        <v>279</v>
      </c>
      <c r="G24" t="s">
        <v>280</v>
      </c>
      <c r="H24" s="30">
        <v>43160</v>
      </c>
      <c r="J24" s="37">
        <v>4500</v>
      </c>
    </row>
    <row r="25" spans="1:10" x14ac:dyDescent="0.2">
      <c r="A25">
        <v>2009</v>
      </c>
      <c r="B25" t="s">
        <v>191</v>
      </c>
      <c r="C25" t="s">
        <v>395</v>
      </c>
      <c r="D25" t="s">
        <v>282</v>
      </c>
      <c r="E25">
        <v>14776</v>
      </c>
      <c r="F25" t="s">
        <v>283</v>
      </c>
      <c r="G25" t="s">
        <v>284</v>
      </c>
      <c r="H25" s="30">
        <v>43709</v>
      </c>
      <c r="J25" s="37">
        <v>1200</v>
      </c>
    </row>
    <row r="26" spans="1:10" x14ac:dyDescent="0.2">
      <c r="A26">
        <v>2011</v>
      </c>
      <c r="B26" t="s">
        <v>191</v>
      </c>
      <c r="C26" t="s">
        <v>435</v>
      </c>
      <c r="D26" t="s">
        <v>286</v>
      </c>
      <c r="E26">
        <v>14776</v>
      </c>
      <c r="F26" t="s">
        <v>283</v>
      </c>
      <c r="G26" t="s">
        <v>287</v>
      </c>
      <c r="H26" s="30">
        <v>43831</v>
      </c>
      <c r="J26" s="37">
        <v>1000</v>
      </c>
    </row>
    <row r="27" spans="1:10" x14ac:dyDescent="0.2">
      <c r="A27">
        <v>2049</v>
      </c>
      <c r="B27" t="s">
        <v>191</v>
      </c>
      <c r="C27" t="s">
        <v>240</v>
      </c>
      <c r="D27" t="s">
        <v>289</v>
      </c>
      <c r="E27">
        <v>38100</v>
      </c>
      <c r="F27" t="s">
        <v>290</v>
      </c>
      <c r="G27" t="s">
        <v>291</v>
      </c>
      <c r="H27" s="30">
        <v>43435</v>
      </c>
      <c r="J27" s="37">
        <v>12000</v>
      </c>
    </row>
    <row r="28" spans="1:10" x14ac:dyDescent="0.2">
      <c r="A28">
        <v>2067</v>
      </c>
      <c r="B28" t="s">
        <v>191</v>
      </c>
      <c r="C28" t="s">
        <v>413</v>
      </c>
      <c r="D28" t="s">
        <v>293</v>
      </c>
      <c r="E28">
        <v>3300</v>
      </c>
      <c r="F28" t="s">
        <v>290</v>
      </c>
      <c r="G28" t="s">
        <v>294</v>
      </c>
      <c r="H28" s="30">
        <v>43647</v>
      </c>
      <c r="J28" s="37">
        <v>3400</v>
      </c>
    </row>
    <row r="29" spans="1:10" x14ac:dyDescent="0.2">
      <c r="A29">
        <v>2040</v>
      </c>
      <c r="B29" t="s">
        <v>191</v>
      </c>
      <c r="C29" t="s">
        <v>510</v>
      </c>
      <c r="D29" t="s">
        <v>296</v>
      </c>
      <c r="E29">
        <v>28195</v>
      </c>
      <c r="F29" t="s">
        <v>297</v>
      </c>
      <c r="G29" t="s">
        <v>298</v>
      </c>
      <c r="H29" s="30">
        <v>43405</v>
      </c>
      <c r="J29" s="37">
        <v>4600</v>
      </c>
    </row>
    <row r="30" spans="1:10" x14ac:dyDescent="0.2">
      <c r="A30">
        <v>2126</v>
      </c>
      <c r="B30" t="s">
        <v>191</v>
      </c>
      <c r="C30" t="s">
        <v>474</v>
      </c>
      <c r="D30" t="s">
        <v>300</v>
      </c>
      <c r="E30">
        <v>27568</v>
      </c>
      <c r="F30" t="s">
        <v>301</v>
      </c>
      <c r="G30" t="s">
        <v>302</v>
      </c>
      <c r="H30" s="30">
        <v>43374</v>
      </c>
      <c r="J30" s="37">
        <v>19700</v>
      </c>
    </row>
    <row r="31" spans="1:10" x14ac:dyDescent="0.2">
      <c r="A31">
        <v>2043</v>
      </c>
      <c r="B31" t="s">
        <v>191</v>
      </c>
      <c r="C31" t="s">
        <v>225</v>
      </c>
      <c r="D31" t="s">
        <v>304</v>
      </c>
      <c r="E31">
        <v>50321</v>
      </c>
      <c r="F31" t="s">
        <v>305</v>
      </c>
      <c r="G31" t="s">
        <v>306</v>
      </c>
      <c r="H31" s="30">
        <v>43586</v>
      </c>
      <c r="J31" s="37">
        <v>16900</v>
      </c>
    </row>
    <row r="32" spans="1:10" x14ac:dyDescent="0.2">
      <c r="A32">
        <v>2147</v>
      </c>
      <c r="B32" t="s">
        <v>191</v>
      </c>
      <c r="C32" t="s">
        <v>217</v>
      </c>
      <c r="D32" t="s">
        <v>308</v>
      </c>
      <c r="E32">
        <v>21614</v>
      </c>
      <c r="F32" t="s">
        <v>309</v>
      </c>
      <c r="G32" t="s">
        <v>310</v>
      </c>
      <c r="H32" s="30">
        <v>43922</v>
      </c>
      <c r="J32" s="37">
        <v>3000</v>
      </c>
    </row>
    <row r="33" spans="1:10" x14ac:dyDescent="0.2">
      <c r="A33">
        <v>2077</v>
      </c>
      <c r="B33" t="s">
        <v>191</v>
      </c>
      <c r="C33" t="s">
        <v>443</v>
      </c>
      <c r="D33" s="36" t="s">
        <v>782</v>
      </c>
      <c r="E33">
        <v>9111</v>
      </c>
      <c r="F33" t="s">
        <v>311</v>
      </c>
      <c r="G33" t="s">
        <v>312</v>
      </c>
      <c r="H33" s="30">
        <v>43160</v>
      </c>
      <c r="J33" s="37">
        <v>4500</v>
      </c>
    </row>
    <row r="34" spans="1:10" x14ac:dyDescent="0.2">
      <c r="A34">
        <v>2032</v>
      </c>
      <c r="B34" t="s">
        <v>191</v>
      </c>
      <c r="C34" t="s">
        <v>258</v>
      </c>
      <c r="D34" t="s">
        <v>314</v>
      </c>
      <c r="E34">
        <v>56812</v>
      </c>
      <c r="F34" t="s">
        <v>315</v>
      </c>
      <c r="G34" t="s">
        <v>316</v>
      </c>
      <c r="H34" s="30">
        <v>43709</v>
      </c>
      <c r="J34" s="37">
        <v>1200</v>
      </c>
    </row>
    <row r="35" spans="1:10" x14ac:dyDescent="0.2">
      <c r="A35">
        <v>2061</v>
      </c>
      <c r="B35" t="s">
        <v>191</v>
      </c>
      <c r="C35" t="s">
        <v>233</v>
      </c>
      <c r="D35" t="s">
        <v>318</v>
      </c>
      <c r="E35">
        <v>64283</v>
      </c>
      <c r="F35" t="s">
        <v>137</v>
      </c>
      <c r="G35" t="s">
        <v>319</v>
      </c>
      <c r="H35" s="30">
        <v>43831</v>
      </c>
      <c r="J35" s="37">
        <v>56000</v>
      </c>
    </row>
    <row r="36" spans="1:10" x14ac:dyDescent="0.2">
      <c r="A36">
        <v>2092</v>
      </c>
      <c r="B36" t="s">
        <v>191</v>
      </c>
      <c r="C36" t="s">
        <v>285</v>
      </c>
      <c r="D36" t="s">
        <v>321</v>
      </c>
      <c r="E36">
        <v>32756</v>
      </c>
      <c r="F36" t="s">
        <v>322</v>
      </c>
      <c r="G36" t="s">
        <v>323</v>
      </c>
      <c r="H36" s="30">
        <v>43435</v>
      </c>
      <c r="I36" t="s">
        <v>24</v>
      </c>
      <c r="J36" s="37">
        <v>26000</v>
      </c>
    </row>
    <row r="37" spans="1:10" x14ac:dyDescent="0.2">
      <c r="A37">
        <v>2122</v>
      </c>
      <c r="B37" t="s">
        <v>196</v>
      </c>
      <c r="C37" t="s">
        <v>254</v>
      </c>
      <c r="D37" t="s">
        <v>325</v>
      </c>
      <c r="E37">
        <v>49356</v>
      </c>
      <c r="F37" t="s">
        <v>326</v>
      </c>
      <c r="G37" t="s">
        <v>327</v>
      </c>
      <c r="H37" s="30">
        <v>43647</v>
      </c>
      <c r="I37" t="s">
        <v>24</v>
      </c>
      <c r="J37" s="37">
        <v>7600</v>
      </c>
    </row>
    <row r="38" spans="1:10" x14ac:dyDescent="0.2">
      <c r="A38">
        <v>2101</v>
      </c>
      <c r="B38" t="s">
        <v>191</v>
      </c>
      <c r="C38" t="s">
        <v>266</v>
      </c>
      <c r="D38" t="s">
        <v>329</v>
      </c>
      <c r="E38">
        <v>78166</v>
      </c>
      <c r="F38" t="s">
        <v>330</v>
      </c>
      <c r="G38" t="s">
        <v>331</v>
      </c>
      <c r="H38" s="30">
        <v>43405</v>
      </c>
      <c r="J38" s="37">
        <v>10000</v>
      </c>
    </row>
    <row r="39" spans="1:10" x14ac:dyDescent="0.2">
      <c r="A39">
        <v>2087</v>
      </c>
      <c r="B39" t="s">
        <v>196</v>
      </c>
      <c r="C39" t="s">
        <v>213</v>
      </c>
      <c r="D39" t="s">
        <v>333</v>
      </c>
      <c r="E39">
        <v>44135</v>
      </c>
      <c r="F39" t="s">
        <v>334</v>
      </c>
      <c r="G39" t="s">
        <v>335</v>
      </c>
      <c r="H39" s="30">
        <v>43374</v>
      </c>
      <c r="J39" s="37">
        <v>8500</v>
      </c>
    </row>
    <row r="40" spans="1:10" x14ac:dyDescent="0.2">
      <c r="A40">
        <v>2010</v>
      </c>
      <c r="B40" t="s">
        <v>191</v>
      </c>
      <c r="C40" t="s">
        <v>631</v>
      </c>
      <c r="D40" t="s">
        <v>337</v>
      </c>
      <c r="E40">
        <v>1067</v>
      </c>
      <c r="F40" t="s">
        <v>338</v>
      </c>
      <c r="G40" t="s">
        <v>339</v>
      </c>
      <c r="H40" s="30">
        <v>43586</v>
      </c>
      <c r="I40" t="s">
        <v>24</v>
      </c>
      <c r="J40" s="37">
        <v>5500</v>
      </c>
    </row>
    <row r="41" spans="1:10" x14ac:dyDescent="0.2">
      <c r="A41">
        <v>2036</v>
      </c>
      <c r="B41" t="s">
        <v>191</v>
      </c>
      <c r="C41" t="s">
        <v>731</v>
      </c>
      <c r="D41" t="s">
        <v>341</v>
      </c>
      <c r="E41">
        <v>47051</v>
      </c>
      <c r="F41" t="s">
        <v>342</v>
      </c>
      <c r="G41" t="s">
        <v>343</v>
      </c>
      <c r="H41" s="30">
        <v>43922</v>
      </c>
      <c r="J41" s="37">
        <v>4600</v>
      </c>
    </row>
    <row r="42" spans="1:10" x14ac:dyDescent="0.2">
      <c r="A42">
        <v>2078</v>
      </c>
      <c r="B42" t="s">
        <v>191</v>
      </c>
      <c r="C42" t="s">
        <v>399</v>
      </c>
      <c r="D42" t="s">
        <v>345</v>
      </c>
      <c r="E42">
        <v>47051</v>
      </c>
      <c r="F42" t="s">
        <v>342</v>
      </c>
      <c r="G42" t="s">
        <v>346</v>
      </c>
      <c r="H42" s="30">
        <v>43160</v>
      </c>
      <c r="J42" s="37">
        <v>19700</v>
      </c>
    </row>
    <row r="43" spans="1:10" x14ac:dyDescent="0.2">
      <c r="A43">
        <v>2094</v>
      </c>
      <c r="B43" t="s">
        <v>191</v>
      </c>
      <c r="C43" t="s">
        <v>417</v>
      </c>
      <c r="D43" t="s">
        <v>348</v>
      </c>
      <c r="E43">
        <v>40002</v>
      </c>
      <c r="F43" t="s">
        <v>349</v>
      </c>
      <c r="G43" t="s">
        <v>350</v>
      </c>
      <c r="H43" s="30">
        <v>43709</v>
      </c>
      <c r="J43" s="37">
        <v>0</v>
      </c>
    </row>
    <row r="44" spans="1:10" x14ac:dyDescent="0.2">
      <c r="A44">
        <v>2108</v>
      </c>
      <c r="B44" t="s">
        <v>191</v>
      </c>
      <c r="C44" t="s">
        <v>466</v>
      </c>
      <c r="D44" t="s">
        <v>352</v>
      </c>
      <c r="E44">
        <v>40002</v>
      </c>
      <c r="F44" t="s">
        <v>349</v>
      </c>
      <c r="G44" t="s">
        <v>353</v>
      </c>
      <c r="H44" s="30">
        <v>43831</v>
      </c>
      <c r="J44" s="37">
        <v>83400</v>
      </c>
    </row>
    <row r="45" spans="1:10" x14ac:dyDescent="0.2">
      <c r="A45">
        <v>2124</v>
      </c>
      <c r="B45" t="s">
        <v>191</v>
      </c>
      <c r="C45" t="s">
        <v>558</v>
      </c>
      <c r="D45" t="s">
        <v>355</v>
      </c>
      <c r="E45">
        <v>40002</v>
      </c>
      <c r="F45" t="s">
        <v>349</v>
      </c>
      <c r="G45" t="s">
        <v>356</v>
      </c>
      <c r="H45" s="30">
        <v>43435</v>
      </c>
      <c r="I45" t="s">
        <v>24</v>
      </c>
      <c r="J45" s="37">
        <v>45670</v>
      </c>
    </row>
    <row r="46" spans="1:10" x14ac:dyDescent="0.2">
      <c r="A46">
        <v>2109</v>
      </c>
      <c r="B46" t="s">
        <v>196</v>
      </c>
      <c r="C46" t="s">
        <v>651</v>
      </c>
      <c r="D46" t="s">
        <v>358</v>
      </c>
      <c r="E46">
        <v>45004</v>
      </c>
      <c r="F46" t="s">
        <v>359</v>
      </c>
      <c r="G46" t="s">
        <v>360</v>
      </c>
      <c r="H46" s="30">
        <v>43647</v>
      </c>
      <c r="J46" s="37">
        <v>23500</v>
      </c>
    </row>
    <row r="47" spans="1:10" x14ac:dyDescent="0.2">
      <c r="A47">
        <v>2001</v>
      </c>
      <c r="B47" t="s">
        <v>191</v>
      </c>
      <c r="C47" t="s">
        <v>262</v>
      </c>
      <c r="D47" t="s">
        <v>362</v>
      </c>
      <c r="E47">
        <v>60313</v>
      </c>
      <c r="F47" t="s">
        <v>85</v>
      </c>
      <c r="G47" t="s">
        <v>363</v>
      </c>
      <c r="H47" s="30">
        <v>43405</v>
      </c>
      <c r="J47" s="37">
        <v>0</v>
      </c>
    </row>
    <row r="48" spans="1:10" x14ac:dyDescent="0.2">
      <c r="A48">
        <v>2029</v>
      </c>
      <c r="B48" t="s">
        <v>191</v>
      </c>
      <c r="C48" t="s">
        <v>262</v>
      </c>
      <c r="D48" t="s">
        <v>365</v>
      </c>
      <c r="E48">
        <v>60311</v>
      </c>
      <c r="F48" t="s">
        <v>85</v>
      </c>
      <c r="G48" t="s">
        <v>366</v>
      </c>
      <c r="H48" s="30">
        <v>43374</v>
      </c>
      <c r="J48" s="37">
        <v>15400</v>
      </c>
    </row>
    <row r="49" spans="1:10" x14ac:dyDescent="0.2">
      <c r="A49">
        <v>2016</v>
      </c>
      <c r="B49" t="s">
        <v>191</v>
      </c>
      <c r="C49" t="s">
        <v>728</v>
      </c>
      <c r="D49" t="s">
        <v>368</v>
      </c>
      <c r="E49">
        <v>36037</v>
      </c>
      <c r="F49" t="s">
        <v>369</v>
      </c>
      <c r="G49" t="s">
        <v>370</v>
      </c>
      <c r="H49" s="30">
        <v>43586</v>
      </c>
      <c r="J49" s="37">
        <v>670</v>
      </c>
    </row>
    <row r="50" spans="1:10" x14ac:dyDescent="0.2">
      <c r="A50">
        <v>2104</v>
      </c>
      <c r="B50" t="s">
        <v>191</v>
      </c>
      <c r="C50" t="s">
        <v>336</v>
      </c>
      <c r="D50" t="s">
        <v>372</v>
      </c>
      <c r="E50">
        <v>90762</v>
      </c>
      <c r="F50" t="s">
        <v>373</v>
      </c>
      <c r="G50" t="s">
        <v>374</v>
      </c>
      <c r="H50" s="30">
        <v>43922</v>
      </c>
      <c r="J50" s="37">
        <v>4500</v>
      </c>
    </row>
    <row r="51" spans="1:10" x14ac:dyDescent="0.2">
      <c r="A51">
        <v>2021</v>
      </c>
      <c r="B51" t="s">
        <v>250</v>
      </c>
      <c r="C51" t="s">
        <v>506</v>
      </c>
      <c r="D51" t="s">
        <v>376</v>
      </c>
      <c r="E51">
        <v>82467</v>
      </c>
      <c r="F51" t="s">
        <v>377</v>
      </c>
      <c r="G51" t="s">
        <v>378</v>
      </c>
      <c r="H51" s="30">
        <v>43160</v>
      </c>
      <c r="J51" s="37">
        <v>0</v>
      </c>
    </row>
    <row r="52" spans="1:10" x14ac:dyDescent="0.2">
      <c r="A52">
        <v>2054</v>
      </c>
      <c r="B52" t="s">
        <v>191</v>
      </c>
      <c r="C52" t="s">
        <v>506</v>
      </c>
      <c r="D52" t="s">
        <v>380</v>
      </c>
      <c r="E52">
        <v>45879</v>
      </c>
      <c r="F52" t="s">
        <v>381</v>
      </c>
      <c r="G52" t="s">
        <v>382</v>
      </c>
      <c r="H52" s="30">
        <v>43709</v>
      </c>
      <c r="J52" s="37">
        <v>0</v>
      </c>
    </row>
    <row r="53" spans="1:10" x14ac:dyDescent="0.2">
      <c r="A53">
        <v>2080</v>
      </c>
      <c r="B53" t="s">
        <v>191</v>
      </c>
      <c r="C53" t="s">
        <v>619</v>
      </c>
      <c r="D53" t="s">
        <v>384</v>
      </c>
      <c r="E53">
        <v>35340</v>
      </c>
      <c r="F53" t="s">
        <v>385</v>
      </c>
      <c r="G53" t="s">
        <v>386</v>
      </c>
      <c r="H53" s="30">
        <v>43831</v>
      </c>
      <c r="J53" s="37">
        <v>25000</v>
      </c>
    </row>
    <row r="54" spans="1:10" x14ac:dyDescent="0.2">
      <c r="A54">
        <v>2038</v>
      </c>
      <c r="B54" t="s">
        <v>191</v>
      </c>
      <c r="C54" t="s">
        <v>689</v>
      </c>
      <c r="D54" t="s">
        <v>388</v>
      </c>
      <c r="E54">
        <v>37073</v>
      </c>
      <c r="F54" t="s">
        <v>389</v>
      </c>
      <c r="G54" t="s">
        <v>390</v>
      </c>
      <c r="H54" s="30">
        <v>43435</v>
      </c>
      <c r="I54" t="s">
        <v>24</v>
      </c>
      <c r="J54" s="37">
        <v>12300</v>
      </c>
    </row>
    <row r="55" spans="1:10" x14ac:dyDescent="0.2">
      <c r="A55">
        <v>2037</v>
      </c>
      <c r="B55" t="s">
        <v>191</v>
      </c>
      <c r="C55" t="s">
        <v>658</v>
      </c>
      <c r="D55" t="s">
        <v>392</v>
      </c>
      <c r="E55">
        <v>41515</v>
      </c>
      <c r="F55" t="s">
        <v>393</v>
      </c>
      <c r="G55" t="s">
        <v>394</v>
      </c>
      <c r="H55" s="30">
        <v>43647</v>
      </c>
      <c r="J55" s="37">
        <v>28000</v>
      </c>
    </row>
    <row r="56" spans="1:10" x14ac:dyDescent="0.2">
      <c r="A56">
        <v>2034</v>
      </c>
      <c r="B56" t="s">
        <v>191</v>
      </c>
      <c r="C56" t="s">
        <v>251</v>
      </c>
      <c r="D56" t="s">
        <v>396</v>
      </c>
      <c r="E56">
        <v>33330</v>
      </c>
      <c r="F56" t="s">
        <v>397</v>
      </c>
      <c r="G56" t="s">
        <v>398</v>
      </c>
      <c r="H56" s="30">
        <v>43405</v>
      </c>
      <c r="J56" s="37">
        <v>4500</v>
      </c>
    </row>
    <row r="57" spans="1:10" x14ac:dyDescent="0.2">
      <c r="A57">
        <v>2019</v>
      </c>
      <c r="B57" t="s">
        <v>191</v>
      </c>
      <c r="C57" t="s">
        <v>608</v>
      </c>
      <c r="D57" t="s">
        <v>400</v>
      </c>
      <c r="E57">
        <v>58095</v>
      </c>
      <c r="F57" t="s">
        <v>401</v>
      </c>
      <c r="G57" t="s">
        <v>402</v>
      </c>
      <c r="H57" s="30">
        <v>43374</v>
      </c>
      <c r="J57" s="37">
        <v>0</v>
      </c>
    </row>
    <row r="58" spans="1:10" x14ac:dyDescent="0.2">
      <c r="A58">
        <v>2089</v>
      </c>
      <c r="B58" t="s">
        <v>191</v>
      </c>
      <c r="C58" t="s">
        <v>277</v>
      </c>
      <c r="D58" t="s">
        <v>404</v>
      </c>
      <c r="E58">
        <v>6108</v>
      </c>
      <c r="F58" t="s">
        <v>405</v>
      </c>
      <c r="G58" t="s">
        <v>406</v>
      </c>
      <c r="H58" s="30">
        <v>43586</v>
      </c>
      <c r="I58" t="s">
        <v>24</v>
      </c>
      <c r="J58" s="37">
        <v>12000</v>
      </c>
    </row>
    <row r="59" spans="1:10" x14ac:dyDescent="0.2">
      <c r="A59">
        <v>2042</v>
      </c>
      <c r="B59" t="s">
        <v>250</v>
      </c>
      <c r="C59" t="s">
        <v>499</v>
      </c>
      <c r="D59" t="s">
        <v>408</v>
      </c>
      <c r="E59">
        <v>20099</v>
      </c>
      <c r="F59" t="s">
        <v>409</v>
      </c>
      <c r="G59" t="s">
        <v>410</v>
      </c>
      <c r="H59" s="30">
        <v>43922</v>
      </c>
      <c r="J59" s="37">
        <v>3400</v>
      </c>
    </row>
    <row r="60" spans="1:10" x14ac:dyDescent="0.2">
      <c r="A60">
        <v>2073</v>
      </c>
      <c r="B60" t="s">
        <v>196</v>
      </c>
      <c r="C60" t="s">
        <v>554</v>
      </c>
      <c r="D60" t="s">
        <v>411</v>
      </c>
      <c r="E60">
        <v>20146</v>
      </c>
      <c r="F60" t="s">
        <v>409</v>
      </c>
      <c r="G60" t="s">
        <v>412</v>
      </c>
      <c r="H60" s="30">
        <v>43160</v>
      </c>
      <c r="J60" s="37">
        <v>0</v>
      </c>
    </row>
    <row r="61" spans="1:10" x14ac:dyDescent="0.2">
      <c r="A61">
        <v>2039</v>
      </c>
      <c r="B61" t="s">
        <v>191</v>
      </c>
      <c r="C61" t="s">
        <v>491</v>
      </c>
      <c r="D61" t="s">
        <v>414</v>
      </c>
      <c r="E61">
        <v>31785</v>
      </c>
      <c r="F61" t="s">
        <v>415</v>
      </c>
      <c r="G61" t="s">
        <v>416</v>
      </c>
      <c r="H61" s="30">
        <v>43709</v>
      </c>
      <c r="J61" s="37">
        <v>3000</v>
      </c>
    </row>
    <row r="62" spans="1:10" x14ac:dyDescent="0.2">
      <c r="A62">
        <v>2059</v>
      </c>
      <c r="B62" t="s">
        <v>191</v>
      </c>
      <c r="C62" t="s">
        <v>357</v>
      </c>
      <c r="D62" t="s">
        <v>418</v>
      </c>
      <c r="E62">
        <v>59065</v>
      </c>
      <c r="F62" t="s">
        <v>150</v>
      </c>
      <c r="G62" t="s">
        <v>419</v>
      </c>
      <c r="H62" s="30">
        <v>43831</v>
      </c>
      <c r="I62" t="s">
        <v>24</v>
      </c>
      <c r="J62" s="37">
        <v>1200</v>
      </c>
    </row>
    <row r="63" spans="1:10" x14ac:dyDescent="0.2">
      <c r="A63">
        <v>2050</v>
      </c>
      <c r="B63" t="s">
        <v>191</v>
      </c>
      <c r="C63" t="s">
        <v>205</v>
      </c>
      <c r="D63" t="s">
        <v>421</v>
      </c>
      <c r="E63">
        <v>30038</v>
      </c>
      <c r="F63" t="s">
        <v>422</v>
      </c>
      <c r="G63" t="s">
        <v>423</v>
      </c>
      <c r="H63" s="30">
        <v>43435</v>
      </c>
      <c r="J63" s="37">
        <v>56000</v>
      </c>
    </row>
    <row r="64" spans="1:10" x14ac:dyDescent="0.2">
      <c r="A64">
        <v>2107</v>
      </c>
      <c r="B64" t="s">
        <v>191</v>
      </c>
      <c r="C64" t="s">
        <v>681</v>
      </c>
      <c r="D64" t="s">
        <v>425</v>
      </c>
      <c r="E64">
        <v>30064</v>
      </c>
      <c r="F64" t="s">
        <v>422</v>
      </c>
      <c r="G64" t="s">
        <v>426</v>
      </c>
      <c r="H64" s="30">
        <v>43647</v>
      </c>
      <c r="J64" s="37">
        <v>0</v>
      </c>
    </row>
    <row r="65" spans="1:10" x14ac:dyDescent="0.2">
      <c r="A65">
        <v>2100</v>
      </c>
      <c r="B65" t="s">
        <v>191</v>
      </c>
      <c r="C65" t="s">
        <v>539</v>
      </c>
      <c r="D65" t="s">
        <v>428</v>
      </c>
      <c r="E65">
        <v>69115</v>
      </c>
      <c r="F65" t="s">
        <v>429</v>
      </c>
      <c r="G65" t="s">
        <v>430</v>
      </c>
      <c r="H65" s="30">
        <v>43405</v>
      </c>
      <c r="I65" t="s">
        <v>24</v>
      </c>
      <c r="J65" s="37">
        <v>25000</v>
      </c>
    </row>
    <row r="66" spans="1:10" x14ac:dyDescent="0.2">
      <c r="A66">
        <v>2142</v>
      </c>
      <c r="B66" t="s">
        <v>191</v>
      </c>
      <c r="C66" t="s">
        <v>577</v>
      </c>
      <c r="D66" t="s">
        <v>432</v>
      </c>
      <c r="E66">
        <v>74072</v>
      </c>
      <c r="F66" t="s">
        <v>433</v>
      </c>
      <c r="G66" t="s">
        <v>434</v>
      </c>
      <c r="H66" s="30">
        <v>43374</v>
      </c>
      <c r="J66" s="37">
        <v>12300</v>
      </c>
    </row>
    <row r="67" spans="1:10" x14ac:dyDescent="0.2">
      <c r="A67">
        <v>2068</v>
      </c>
      <c r="B67" t="s">
        <v>191</v>
      </c>
      <c r="C67" t="s">
        <v>420</v>
      </c>
      <c r="D67" t="s">
        <v>436</v>
      </c>
      <c r="E67">
        <v>32052</v>
      </c>
      <c r="F67" t="s">
        <v>437</v>
      </c>
      <c r="G67" t="s">
        <v>438</v>
      </c>
      <c r="H67" s="30">
        <v>43586</v>
      </c>
      <c r="J67" s="37">
        <v>28000</v>
      </c>
    </row>
    <row r="68" spans="1:10" x14ac:dyDescent="0.2">
      <c r="A68">
        <v>2007</v>
      </c>
      <c r="B68" t="s">
        <v>191</v>
      </c>
      <c r="C68" t="s">
        <v>596</v>
      </c>
      <c r="D68" t="s">
        <v>440</v>
      </c>
      <c r="E68">
        <v>31134</v>
      </c>
      <c r="F68" t="s">
        <v>441</v>
      </c>
      <c r="G68" t="s">
        <v>442</v>
      </c>
      <c r="H68" s="30">
        <v>43922</v>
      </c>
      <c r="J68" s="37">
        <v>4500</v>
      </c>
    </row>
    <row r="69" spans="1:10" x14ac:dyDescent="0.2">
      <c r="A69">
        <v>2003</v>
      </c>
      <c r="B69" t="s">
        <v>196</v>
      </c>
      <c r="C69" t="s">
        <v>743</v>
      </c>
      <c r="D69" t="s">
        <v>444</v>
      </c>
      <c r="E69">
        <v>85049</v>
      </c>
      <c r="F69" t="s">
        <v>445</v>
      </c>
      <c r="G69" t="s">
        <v>446</v>
      </c>
      <c r="H69" s="30">
        <v>43160</v>
      </c>
      <c r="J69" s="37">
        <v>1200</v>
      </c>
    </row>
    <row r="70" spans="1:10" x14ac:dyDescent="0.2">
      <c r="A70">
        <v>2133</v>
      </c>
      <c r="B70" t="s">
        <v>191</v>
      </c>
      <c r="C70" t="s">
        <v>643</v>
      </c>
      <c r="D70" t="s">
        <v>448</v>
      </c>
      <c r="E70">
        <v>30901</v>
      </c>
      <c r="F70" t="s">
        <v>449</v>
      </c>
      <c r="G70" t="s">
        <v>450</v>
      </c>
      <c r="H70" s="30">
        <v>43709</v>
      </c>
      <c r="J70" s="37">
        <v>12000</v>
      </c>
    </row>
    <row r="71" spans="1:10" x14ac:dyDescent="0.2">
      <c r="A71">
        <v>2053</v>
      </c>
      <c r="B71" t="s">
        <v>191</v>
      </c>
      <c r="C71" t="s">
        <v>685</v>
      </c>
      <c r="D71" t="s">
        <v>452</v>
      </c>
      <c r="E71">
        <v>7743</v>
      </c>
      <c r="F71" t="s">
        <v>453</v>
      </c>
      <c r="G71" t="s">
        <v>454</v>
      </c>
      <c r="H71" s="30">
        <v>43831</v>
      </c>
      <c r="I71" t="s">
        <v>24</v>
      </c>
      <c r="J71" s="37">
        <v>3400</v>
      </c>
    </row>
    <row r="72" spans="1:10" x14ac:dyDescent="0.2">
      <c r="A72">
        <v>2113</v>
      </c>
      <c r="B72" t="s">
        <v>191</v>
      </c>
      <c r="C72" t="s">
        <v>367</v>
      </c>
      <c r="D72" t="s">
        <v>456</v>
      </c>
      <c r="E72">
        <v>7743</v>
      </c>
      <c r="F72" t="s">
        <v>453</v>
      </c>
      <c r="G72" t="s">
        <v>457</v>
      </c>
      <c r="H72" s="30">
        <v>43435</v>
      </c>
      <c r="J72" s="37">
        <v>4600</v>
      </c>
    </row>
    <row r="73" spans="1:10" x14ac:dyDescent="0.2">
      <c r="A73">
        <v>2110</v>
      </c>
      <c r="B73" t="s">
        <v>191</v>
      </c>
      <c r="C73" t="s">
        <v>451</v>
      </c>
      <c r="D73" t="s">
        <v>459</v>
      </c>
      <c r="E73">
        <v>52428</v>
      </c>
      <c r="F73" t="s">
        <v>460</v>
      </c>
      <c r="G73" t="s">
        <v>461</v>
      </c>
      <c r="H73" s="30">
        <v>43647</v>
      </c>
      <c r="J73" s="37">
        <v>3000</v>
      </c>
    </row>
    <row r="74" spans="1:10" x14ac:dyDescent="0.2">
      <c r="A74">
        <v>2069</v>
      </c>
      <c r="B74" t="s">
        <v>191</v>
      </c>
      <c r="C74" t="s">
        <v>546</v>
      </c>
      <c r="D74" t="s">
        <v>463</v>
      </c>
      <c r="E74">
        <v>76185</v>
      </c>
      <c r="F74" t="s">
        <v>464</v>
      </c>
      <c r="G74" t="s">
        <v>465</v>
      </c>
      <c r="H74" s="30">
        <v>43405</v>
      </c>
      <c r="J74" s="37">
        <v>1200</v>
      </c>
    </row>
    <row r="75" spans="1:10" x14ac:dyDescent="0.2">
      <c r="A75">
        <v>2115</v>
      </c>
      <c r="B75" t="s">
        <v>191</v>
      </c>
      <c r="C75" t="s">
        <v>566</v>
      </c>
      <c r="D75" t="s">
        <v>467</v>
      </c>
      <c r="E75">
        <v>34117</v>
      </c>
      <c r="F75" t="s">
        <v>468</v>
      </c>
      <c r="G75" t="s">
        <v>469</v>
      </c>
      <c r="H75" s="30">
        <v>43374</v>
      </c>
      <c r="J75" s="37">
        <v>56000</v>
      </c>
    </row>
    <row r="76" spans="1:10" x14ac:dyDescent="0.2">
      <c r="A76">
        <v>2091</v>
      </c>
      <c r="B76" t="s">
        <v>191</v>
      </c>
      <c r="C76" t="s">
        <v>693</v>
      </c>
      <c r="D76" t="s">
        <v>471</v>
      </c>
      <c r="E76">
        <v>24103</v>
      </c>
      <c r="F76" t="s">
        <v>472</v>
      </c>
      <c r="G76" t="s">
        <v>473</v>
      </c>
      <c r="H76" s="30">
        <v>43586</v>
      </c>
      <c r="J76" s="37">
        <v>28000</v>
      </c>
    </row>
    <row r="77" spans="1:10" x14ac:dyDescent="0.2">
      <c r="A77">
        <v>2055</v>
      </c>
      <c r="B77" t="s">
        <v>191</v>
      </c>
      <c r="C77" t="s">
        <v>762</v>
      </c>
      <c r="D77" t="s">
        <v>475</v>
      </c>
      <c r="E77">
        <v>47533</v>
      </c>
      <c r="F77" t="s">
        <v>476</v>
      </c>
      <c r="G77" t="s">
        <v>477</v>
      </c>
      <c r="H77" s="30">
        <v>43922</v>
      </c>
      <c r="J77" s="37">
        <v>4500</v>
      </c>
    </row>
    <row r="78" spans="1:10" x14ac:dyDescent="0.2">
      <c r="A78">
        <v>2139</v>
      </c>
      <c r="B78" t="s">
        <v>191</v>
      </c>
      <c r="C78" t="s">
        <v>550</v>
      </c>
      <c r="D78" t="s">
        <v>479</v>
      </c>
      <c r="E78">
        <v>56068</v>
      </c>
      <c r="F78" t="s">
        <v>480</v>
      </c>
      <c r="G78" t="s">
        <v>481</v>
      </c>
      <c r="H78" s="30">
        <v>43160</v>
      </c>
      <c r="J78" s="37">
        <v>12000</v>
      </c>
    </row>
    <row r="79" spans="1:10" x14ac:dyDescent="0.2">
      <c r="A79">
        <v>2033</v>
      </c>
      <c r="B79" t="s">
        <v>196</v>
      </c>
      <c r="C79" t="s">
        <v>592</v>
      </c>
      <c r="D79" t="s">
        <v>483</v>
      </c>
      <c r="E79">
        <v>50667</v>
      </c>
      <c r="F79" t="s">
        <v>133</v>
      </c>
      <c r="G79" t="s">
        <v>484</v>
      </c>
      <c r="H79" s="30">
        <v>43709</v>
      </c>
      <c r="J79" s="37">
        <v>3400</v>
      </c>
    </row>
    <row r="80" spans="1:10" x14ac:dyDescent="0.2">
      <c r="A80">
        <v>2056</v>
      </c>
      <c r="B80" t="s">
        <v>196</v>
      </c>
      <c r="C80" t="s">
        <v>570</v>
      </c>
      <c r="D80" t="s">
        <v>486</v>
      </c>
      <c r="E80">
        <v>50668</v>
      </c>
      <c r="F80" t="s">
        <v>133</v>
      </c>
      <c r="G80" t="s">
        <v>487</v>
      </c>
      <c r="H80" s="30">
        <v>43831</v>
      </c>
      <c r="J80" s="37">
        <v>3000</v>
      </c>
    </row>
    <row r="81" spans="1:10" x14ac:dyDescent="0.2">
      <c r="A81">
        <v>2081</v>
      </c>
      <c r="B81" t="s">
        <v>191</v>
      </c>
      <c r="C81" t="s">
        <v>580</v>
      </c>
      <c r="D81" t="s">
        <v>489</v>
      </c>
      <c r="E81">
        <v>50670</v>
      </c>
      <c r="F81" t="s">
        <v>133</v>
      </c>
      <c r="G81" t="s">
        <v>490</v>
      </c>
      <c r="H81" s="30">
        <v>43435</v>
      </c>
      <c r="I81" t="s">
        <v>24</v>
      </c>
      <c r="J81" s="37">
        <v>1200</v>
      </c>
    </row>
    <row r="82" spans="1:10" x14ac:dyDescent="0.2">
      <c r="A82">
        <v>2082</v>
      </c>
      <c r="B82" t="s">
        <v>191</v>
      </c>
      <c r="C82" t="s">
        <v>361</v>
      </c>
      <c r="D82" t="s">
        <v>492</v>
      </c>
      <c r="E82">
        <v>61462</v>
      </c>
      <c r="F82" t="s">
        <v>493</v>
      </c>
      <c r="G82" t="s">
        <v>494</v>
      </c>
      <c r="H82" s="30">
        <v>43647</v>
      </c>
      <c r="J82" s="37">
        <v>4600</v>
      </c>
    </row>
    <row r="83" spans="1:10" x14ac:dyDescent="0.2">
      <c r="A83">
        <v>2137</v>
      </c>
      <c r="B83" t="s">
        <v>191</v>
      </c>
      <c r="C83" t="s">
        <v>531</v>
      </c>
      <c r="D83" t="s">
        <v>496</v>
      </c>
      <c r="E83">
        <v>47829</v>
      </c>
      <c r="F83" t="s">
        <v>497</v>
      </c>
      <c r="G83" t="s">
        <v>498</v>
      </c>
      <c r="H83" s="30">
        <v>43405</v>
      </c>
      <c r="J83" s="37">
        <v>83400</v>
      </c>
    </row>
    <row r="84" spans="1:10" x14ac:dyDescent="0.2">
      <c r="A84">
        <v>2096</v>
      </c>
      <c r="B84" t="s">
        <v>191</v>
      </c>
      <c r="C84" t="s">
        <v>470</v>
      </c>
      <c r="D84" t="s">
        <v>500</v>
      </c>
      <c r="E84">
        <v>51515</v>
      </c>
      <c r="F84" t="s">
        <v>501</v>
      </c>
      <c r="G84" t="s">
        <v>502</v>
      </c>
      <c r="H84" s="30">
        <v>43374</v>
      </c>
      <c r="J84" s="37">
        <v>45670</v>
      </c>
    </row>
    <row r="85" spans="1:10" x14ac:dyDescent="0.2">
      <c r="A85">
        <v>2127</v>
      </c>
      <c r="B85" t="s">
        <v>191</v>
      </c>
      <c r="C85" t="s">
        <v>488</v>
      </c>
      <c r="D85" t="s">
        <v>503</v>
      </c>
      <c r="E85">
        <v>16866</v>
      </c>
      <c r="F85" t="s">
        <v>504</v>
      </c>
      <c r="G85" t="s">
        <v>505</v>
      </c>
      <c r="H85" s="30">
        <v>43586</v>
      </c>
      <c r="I85" t="s">
        <v>24</v>
      </c>
      <c r="J85" s="37">
        <v>23500</v>
      </c>
    </row>
    <row r="86" spans="1:10" x14ac:dyDescent="0.2">
      <c r="A86">
        <v>2086</v>
      </c>
      <c r="B86" t="s">
        <v>196</v>
      </c>
      <c r="C86" t="s">
        <v>439</v>
      </c>
      <c r="D86" t="s">
        <v>507</v>
      </c>
      <c r="E86">
        <v>40764</v>
      </c>
      <c r="F86" t="s">
        <v>508</v>
      </c>
      <c r="G86" t="s">
        <v>509</v>
      </c>
      <c r="H86" s="30">
        <v>43922</v>
      </c>
      <c r="J86" s="37">
        <v>15400</v>
      </c>
    </row>
    <row r="87" spans="1:10" x14ac:dyDescent="0.2">
      <c r="A87">
        <v>2045</v>
      </c>
      <c r="B87" t="s">
        <v>191</v>
      </c>
      <c r="C87" t="s">
        <v>391</v>
      </c>
      <c r="D87" t="s">
        <v>511</v>
      </c>
      <c r="E87">
        <v>4105</v>
      </c>
      <c r="F87" t="s">
        <v>512</v>
      </c>
      <c r="G87" t="s">
        <v>513</v>
      </c>
      <c r="H87" s="30">
        <v>43160</v>
      </c>
      <c r="J87" s="37">
        <v>670</v>
      </c>
    </row>
    <row r="88" spans="1:10" x14ac:dyDescent="0.2">
      <c r="A88">
        <v>2076</v>
      </c>
      <c r="B88" t="s">
        <v>191</v>
      </c>
      <c r="C88" t="s">
        <v>274</v>
      </c>
      <c r="D88" t="s">
        <v>515</v>
      </c>
      <c r="E88">
        <v>4105</v>
      </c>
      <c r="F88" t="s">
        <v>512</v>
      </c>
      <c r="G88" t="s">
        <v>516</v>
      </c>
      <c r="H88" s="30">
        <v>43709</v>
      </c>
      <c r="J88" s="37">
        <v>4500</v>
      </c>
    </row>
    <row r="89" spans="1:10" x14ac:dyDescent="0.2">
      <c r="A89">
        <v>2018</v>
      </c>
      <c r="B89" t="s">
        <v>191</v>
      </c>
      <c r="C89" t="s">
        <v>677</v>
      </c>
      <c r="D89" t="s">
        <v>518</v>
      </c>
      <c r="E89">
        <v>51371</v>
      </c>
      <c r="F89" t="s">
        <v>519</v>
      </c>
      <c r="G89" t="s">
        <v>520</v>
      </c>
      <c r="H89" s="30">
        <v>43831</v>
      </c>
      <c r="J89" s="37">
        <v>25000</v>
      </c>
    </row>
    <row r="90" spans="1:10" x14ac:dyDescent="0.2">
      <c r="A90">
        <v>2008</v>
      </c>
      <c r="B90" t="s">
        <v>191</v>
      </c>
      <c r="C90" t="s">
        <v>485</v>
      </c>
      <c r="D90" t="s">
        <v>522</v>
      </c>
      <c r="E90">
        <v>23552</v>
      </c>
      <c r="F90" t="s">
        <v>523</v>
      </c>
      <c r="G90" t="s">
        <v>524</v>
      </c>
      <c r="H90" s="30">
        <v>43435</v>
      </c>
      <c r="J90" s="37">
        <v>28000</v>
      </c>
    </row>
    <row r="91" spans="1:10" x14ac:dyDescent="0.2">
      <c r="A91">
        <v>2012</v>
      </c>
      <c r="B91" t="s">
        <v>196</v>
      </c>
      <c r="C91" t="s">
        <v>735</v>
      </c>
      <c r="D91" t="s">
        <v>525</v>
      </c>
      <c r="E91">
        <v>23552</v>
      </c>
      <c r="F91" t="s">
        <v>523</v>
      </c>
      <c r="G91" t="s">
        <v>526</v>
      </c>
      <c r="H91" s="30">
        <v>43647</v>
      </c>
      <c r="J91" s="37">
        <v>4500</v>
      </c>
    </row>
    <row r="92" spans="1:10" x14ac:dyDescent="0.2">
      <c r="A92">
        <v>2002</v>
      </c>
      <c r="B92" t="s">
        <v>191</v>
      </c>
      <c r="C92" t="s">
        <v>600</v>
      </c>
      <c r="D92" t="s">
        <v>528</v>
      </c>
      <c r="E92">
        <v>71604</v>
      </c>
      <c r="F92" t="s">
        <v>529</v>
      </c>
      <c r="G92" t="s">
        <v>530</v>
      </c>
      <c r="H92" s="30">
        <v>43405</v>
      </c>
      <c r="I92" t="s">
        <v>24</v>
      </c>
      <c r="J92" s="37">
        <v>12000</v>
      </c>
    </row>
    <row r="93" spans="1:10" x14ac:dyDescent="0.2">
      <c r="A93">
        <v>2111</v>
      </c>
      <c r="B93" t="s">
        <v>191</v>
      </c>
      <c r="C93" t="s">
        <v>303</v>
      </c>
      <c r="D93" t="s">
        <v>532</v>
      </c>
      <c r="E93">
        <v>67059</v>
      </c>
      <c r="F93" t="s">
        <v>533</v>
      </c>
      <c r="G93" t="s">
        <v>534</v>
      </c>
      <c r="H93" s="30">
        <v>43374</v>
      </c>
      <c r="J93" s="37">
        <v>0</v>
      </c>
    </row>
    <row r="94" spans="1:10" x14ac:dyDescent="0.2">
      <c r="A94">
        <v>2125</v>
      </c>
      <c r="B94" t="s">
        <v>191</v>
      </c>
      <c r="C94" t="s">
        <v>662</v>
      </c>
      <c r="D94" t="s">
        <v>536</v>
      </c>
      <c r="E94">
        <v>21335</v>
      </c>
      <c r="F94" t="s">
        <v>537</v>
      </c>
      <c r="G94" t="s">
        <v>538</v>
      </c>
      <c r="H94" s="30">
        <v>43586</v>
      </c>
      <c r="J94" s="37">
        <v>0</v>
      </c>
    </row>
    <row r="95" spans="1:10" x14ac:dyDescent="0.2">
      <c r="A95">
        <v>2006</v>
      </c>
      <c r="B95" t="s">
        <v>191</v>
      </c>
      <c r="C95" t="s">
        <v>612</v>
      </c>
      <c r="D95" t="s">
        <v>540</v>
      </c>
      <c r="E95">
        <v>39104</v>
      </c>
      <c r="F95" t="s">
        <v>541</v>
      </c>
      <c r="G95" t="s">
        <v>542</v>
      </c>
      <c r="H95" s="30">
        <v>43922</v>
      </c>
      <c r="J95" s="37">
        <v>1200</v>
      </c>
    </row>
    <row r="96" spans="1:10" x14ac:dyDescent="0.2">
      <c r="A96">
        <v>2031</v>
      </c>
      <c r="B96" t="s">
        <v>191</v>
      </c>
      <c r="C96" t="s">
        <v>562</v>
      </c>
      <c r="D96" t="s">
        <v>544</v>
      </c>
      <c r="E96">
        <v>55116</v>
      </c>
      <c r="F96" t="s">
        <v>96</v>
      </c>
      <c r="G96" t="s">
        <v>545</v>
      </c>
      <c r="H96" s="30">
        <v>43160</v>
      </c>
      <c r="J96" s="37">
        <v>0</v>
      </c>
    </row>
    <row r="97" spans="1:10" x14ac:dyDescent="0.2">
      <c r="A97">
        <v>2020</v>
      </c>
      <c r="B97" t="s">
        <v>191</v>
      </c>
      <c r="C97" t="s">
        <v>724</v>
      </c>
      <c r="D97" t="s">
        <v>547</v>
      </c>
      <c r="E97">
        <v>68161</v>
      </c>
      <c r="F97" t="s">
        <v>548</v>
      </c>
      <c r="G97" t="s">
        <v>549</v>
      </c>
      <c r="H97" s="30">
        <v>43709</v>
      </c>
      <c r="J97" s="37">
        <v>12300</v>
      </c>
    </row>
    <row r="98" spans="1:10" x14ac:dyDescent="0.2">
      <c r="A98">
        <v>2066</v>
      </c>
      <c r="B98" t="s">
        <v>191</v>
      </c>
      <c r="C98" t="s">
        <v>478</v>
      </c>
      <c r="D98" t="s">
        <v>551</v>
      </c>
      <c r="E98">
        <v>82481</v>
      </c>
      <c r="F98" t="s">
        <v>552</v>
      </c>
      <c r="G98" t="s">
        <v>553</v>
      </c>
      <c r="H98" s="30">
        <v>43831</v>
      </c>
      <c r="J98" s="37">
        <v>28000</v>
      </c>
    </row>
    <row r="99" spans="1:10" x14ac:dyDescent="0.2">
      <c r="A99">
        <v>2135</v>
      </c>
      <c r="B99" t="s">
        <v>191</v>
      </c>
      <c r="C99" t="s">
        <v>320</v>
      </c>
      <c r="D99" t="s">
        <v>555</v>
      </c>
      <c r="E99">
        <v>41061</v>
      </c>
      <c r="F99" t="s">
        <v>556</v>
      </c>
      <c r="G99" t="s">
        <v>557</v>
      </c>
      <c r="H99" s="30">
        <v>43435</v>
      </c>
      <c r="J99" s="37">
        <v>0</v>
      </c>
    </row>
    <row r="100" spans="1:10" x14ac:dyDescent="0.2">
      <c r="A100">
        <v>2058</v>
      </c>
      <c r="B100" t="s">
        <v>191</v>
      </c>
      <c r="C100" t="s">
        <v>383</v>
      </c>
      <c r="D100" t="s">
        <v>559</v>
      </c>
      <c r="E100">
        <v>56410</v>
      </c>
      <c r="F100" t="s">
        <v>560</v>
      </c>
      <c r="G100" t="s">
        <v>561</v>
      </c>
      <c r="H100" s="30">
        <v>43647</v>
      </c>
      <c r="I100" t="s">
        <v>24</v>
      </c>
      <c r="J100" s="37">
        <v>4500</v>
      </c>
    </row>
    <row r="101" spans="1:10" x14ac:dyDescent="0.2">
      <c r="A101">
        <v>2017</v>
      </c>
      <c r="B101" t="s">
        <v>191</v>
      </c>
      <c r="C101" t="s">
        <v>354</v>
      </c>
      <c r="D101" t="s">
        <v>563</v>
      </c>
      <c r="E101">
        <v>45410</v>
      </c>
      <c r="F101" t="s">
        <v>564</v>
      </c>
      <c r="G101" t="s">
        <v>565</v>
      </c>
      <c r="H101" s="30">
        <v>43405</v>
      </c>
      <c r="J101" s="37">
        <v>3400</v>
      </c>
    </row>
    <row r="102" spans="1:10" x14ac:dyDescent="0.2">
      <c r="A102">
        <v>2025</v>
      </c>
      <c r="B102" t="s">
        <v>196</v>
      </c>
      <c r="C102" t="s">
        <v>584</v>
      </c>
      <c r="D102" t="s">
        <v>567</v>
      </c>
      <c r="E102">
        <v>80333</v>
      </c>
      <c r="F102" t="s">
        <v>568</v>
      </c>
      <c r="G102" t="s">
        <v>569</v>
      </c>
      <c r="H102" s="30">
        <v>43374</v>
      </c>
      <c r="J102" s="37">
        <v>0</v>
      </c>
    </row>
    <row r="103" spans="1:10" x14ac:dyDescent="0.2">
      <c r="A103">
        <v>2064</v>
      </c>
      <c r="B103" t="s">
        <v>196</v>
      </c>
      <c r="C103" t="s">
        <v>635</v>
      </c>
      <c r="D103" t="s">
        <v>571</v>
      </c>
      <c r="E103">
        <v>80323</v>
      </c>
      <c r="F103" t="s">
        <v>568</v>
      </c>
      <c r="G103" t="s">
        <v>572</v>
      </c>
      <c r="H103" s="30">
        <v>43586</v>
      </c>
      <c r="J103" s="37">
        <v>4600</v>
      </c>
    </row>
    <row r="104" spans="1:10" x14ac:dyDescent="0.2">
      <c r="A104">
        <v>2151</v>
      </c>
      <c r="B104" t="s">
        <v>191</v>
      </c>
      <c r="C104" t="s">
        <v>351</v>
      </c>
      <c r="D104" t="s">
        <v>574</v>
      </c>
      <c r="E104">
        <v>53721</v>
      </c>
      <c r="F104" t="s">
        <v>575</v>
      </c>
      <c r="G104" t="s">
        <v>576</v>
      </c>
      <c r="H104" s="30">
        <v>43922</v>
      </c>
      <c r="J104" s="37">
        <v>83400</v>
      </c>
    </row>
    <row r="105" spans="1:10" x14ac:dyDescent="0.2">
      <c r="A105">
        <v>2102</v>
      </c>
      <c r="B105" t="s">
        <v>191</v>
      </c>
      <c r="C105" t="s">
        <v>527</v>
      </c>
      <c r="D105" t="s">
        <v>578</v>
      </c>
      <c r="E105">
        <v>80331</v>
      </c>
      <c r="F105" t="s">
        <v>568</v>
      </c>
      <c r="G105" t="s">
        <v>579</v>
      </c>
      <c r="H105" s="30">
        <v>43160</v>
      </c>
      <c r="J105" s="37">
        <v>0</v>
      </c>
    </row>
    <row r="106" spans="1:10" x14ac:dyDescent="0.2">
      <c r="A106">
        <v>2060</v>
      </c>
      <c r="B106" t="s">
        <v>191</v>
      </c>
      <c r="C106" t="s">
        <v>403</v>
      </c>
      <c r="D106" t="s">
        <v>581</v>
      </c>
      <c r="E106">
        <v>48143</v>
      </c>
      <c r="F106" t="s">
        <v>582</v>
      </c>
      <c r="G106" t="s">
        <v>583</v>
      </c>
      <c r="H106" s="30">
        <v>43709</v>
      </c>
      <c r="J106" s="37">
        <v>0</v>
      </c>
    </row>
    <row r="107" spans="1:10" x14ac:dyDescent="0.2">
      <c r="A107">
        <v>2150</v>
      </c>
      <c r="B107" t="s">
        <v>191</v>
      </c>
      <c r="C107" t="s">
        <v>458</v>
      </c>
      <c r="D107" t="s">
        <v>585</v>
      </c>
      <c r="E107">
        <v>17033</v>
      </c>
      <c r="F107" t="s">
        <v>586</v>
      </c>
      <c r="G107" t="s">
        <v>587</v>
      </c>
      <c r="H107" s="30">
        <v>43831</v>
      </c>
      <c r="J107" s="37">
        <v>4500</v>
      </c>
    </row>
    <row r="108" spans="1:10" x14ac:dyDescent="0.2">
      <c r="A108">
        <v>2093</v>
      </c>
      <c r="B108" t="s">
        <v>191</v>
      </c>
      <c r="C108" t="s">
        <v>407</v>
      </c>
      <c r="D108" t="s">
        <v>589</v>
      </c>
      <c r="E108">
        <v>41408</v>
      </c>
      <c r="F108" t="s">
        <v>590</v>
      </c>
      <c r="G108" t="s">
        <v>591</v>
      </c>
      <c r="H108" s="30">
        <v>43435</v>
      </c>
      <c r="I108" t="s">
        <v>24</v>
      </c>
      <c r="J108" s="37">
        <v>28000</v>
      </c>
    </row>
    <row r="109" spans="1:10" x14ac:dyDescent="0.2">
      <c r="A109">
        <v>2014</v>
      </c>
      <c r="B109" t="s">
        <v>191</v>
      </c>
      <c r="C109" s="38" t="s">
        <v>783</v>
      </c>
      <c r="D109" t="s">
        <v>593</v>
      </c>
      <c r="E109">
        <v>31535</v>
      </c>
      <c r="F109" t="s">
        <v>594</v>
      </c>
      <c r="G109" t="s">
        <v>595</v>
      </c>
      <c r="H109" s="30">
        <v>43647</v>
      </c>
      <c r="J109" s="37">
        <v>4500</v>
      </c>
    </row>
    <row r="110" spans="1:10" x14ac:dyDescent="0.2">
      <c r="A110">
        <v>2070</v>
      </c>
      <c r="B110" t="s">
        <v>191</v>
      </c>
      <c r="C110" t="s">
        <v>247</v>
      </c>
      <c r="D110" t="s">
        <v>597</v>
      </c>
      <c r="E110">
        <v>90403</v>
      </c>
      <c r="F110" t="s">
        <v>598</v>
      </c>
      <c r="G110" t="s">
        <v>599</v>
      </c>
      <c r="H110" s="30">
        <v>43405</v>
      </c>
      <c r="I110" t="s">
        <v>24</v>
      </c>
      <c r="J110" s="37">
        <v>1200</v>
      </c>
    </row>
    <row r="111" spans="1:10" x14ac:dyDescent="0.2">
      <c r="A111">
        <v>2143</v>
      </c>
      <c r="B111" t="s">
        <v>191</v>
      </c>
      <c r="C111" t="s">
        <v>247</v>
      </c>
      <c r="D111" t="s">
        <v>601</v>
      </c>
      <c r="E111">
        <v>82487</v>
      </c>
      <c r="F111" t="s">
        <v>602</v>
      </c>
      <c r="G111" t="s">
        <v>603</v>
      </c>
      <c r="H111" s="30">
        <v>43374</v>
      </c>
      <c r="J111" s="37">
        <v>12000</v>
      </c>
    </row>
    <row r="112" spans="1:10" x14ac:dyDescent="0.2">
      <c r="A112">
        <v>2136</v>
      </c>
      <c r="B112" t="s">
        <v>191</v>
      </c>
      <c r="C112" t="s">
        <v>292</v>
      </c>
      <c r="D112" t="s">
        <v>605</v>
      </c>
      <c r="E112">
        <v>46045</v>
      </c>
      <c r="F112" t="s">
        <v>606</v>
      </c>
      <c r="G112" t="s">
        <v>607</v>
      </c>
      <c r="H112" s="30">
        <v>43586</v>
      </c>
      <c r="J112" s="37">
        <v>3400</v>
      </c>
    </row>
    <row r="113" spans="1:10" x14ac:dyDescent="0.2">
      <c r="A113">
        <v>2119</v>
      </c>
      <c r="B113" t="s">
        <v>250</v>
      </c>
      <c r="C113" t="s">
        <v>739</v>
      </c>
      <c r="D113" t="s">
        <v>609</v>
      </c>
      <c r="E113">
        <v>63065</v>
      </c>
      <c r="F113" t="s">
        <v>610</v>
      </c>
      <c r="G113" t="s">
        <v>611</v>
      </c>
      <c r="H113" s="30">
        <v>43922</v>
      </c>
      <c r="J113" s="37">
        <v>4600</v>
      </c>
    </row>
    <row r="114" spans="1:10" x14ac:dyDescent="0.2">
      <c r="A114">
        <v>2128</v>
      </c>
      <c r="B114" t="s">
        <v>191</v>
      </c>
      <c r="C114" t="s">
        <v>455</v>
      </c>
      <c r="D114" t="s">
        <v>613</v>
      </c>
      <c r="E114">
        <v>23758</v>
      </c>
      <c r="F114" t="s">
        <v>102</v>
      </c>
      <c r="G114" t="s">
        <v>614</v>
      </c>
      <c r="H114" s="30">
        <v>43160</v>
      </c>
      <c r="J114" s="37">
        <v>3000</v>
      </c>
    </row>
    <row r="115" spans="1:10" x14ac:dyDescent="0.2">
      <c r="A115">
        <v>2035</v>
      </c>
      <c r="B115" t="s">
        <v>191</v>
      </c>
      <c r="C115" t="s">
        <v>521</v>
      </c>
      <c r="D115" t="s">
        <v>616</v>
      </c>
      <c r="E115">
        <v>49074</v>
      </c>
      <c r="F115" t="s">
        <v>617</v>
      </c>
      <c r="G115" t="s">
        <v>618</v>
      </c>
      <c r="H115" s="30">
        <v>43709</v>
      </c>
      <c r="J115" s="37">
        <v>0</v>
      </c>
    </row>
    <row r="116" spans="1:10" x14ac:dyDescent="0.2">
      <c r="A116">
        <v>2090</v>
      </c>
      <c r="B116" t="s">
        <v>191</v>
      </c>
      <c r="C116" t="s">
        <v>427</v>
      </c>
      <c r="D116" t="s">
        <v>620</v>
      </c>
      <c r="E116">
        <v>18375</v>
      </c>
      <c r="F116" t="s">
        <v>621</v>
      </c>
      <c r="G116" t="s">
        <v>622</v>
      </c>
      <c r="H116" s="30">
        <v>43831</v>
      </c>
      <c r="I116" t="s">
        <v>24</v>
      </c>
      <c r="J116" s="37">
        <v>56000</v>
      </c>
    </row>
    <row r="117" spans="1:10" x14ac:dyDescent="0.2">
      <c r="A117">
        <v>2015</v>
      </c>
      <c r="B117" t="s">
        <v>196</v>
      </c>
      <c r="C117" t="s">
        <v>328</v>
      </c>
      <c r="D117" t="s">
        <v>624</v>
      </c>
      <c r="E117">
        <v>33098</v>
      </c>
      <c r="F117" t="s">
        <v>625</v>
      </c>
      <c r="G117" t="s">
        <v>626</v>
      </c>
      <c r="H117" s="30">
        <v>43435</v>
      </c>
      <c r="J117" s="37">
        <v>0</v>
      </c>
    </row>
    <row r="118" spans="1:10" x14ac:dyDescent="0.2">
      <c r="A118">
        <v>2132</v>
      </c>
      <c r="B118" t="s">
        <v>250</v>
      </c>
      <c r="C118" t="s">
        <v>701</v>
      </c>
      <c r="D118" t="s">
        <v>628</v>
      </c>
      <c r="E118">
        <v>26871</v>
      </c>
      <c r="F118" t="s">
        <v>629</v>
      </c>
      <c r="G118" t="s">
        <v>630</v>
      </c>
      <c r="H118" s="30">
        <v>43647</v>
      </c>
      <c r="J118" s="37">
        <v>10000</v>
      </c>
    </row>
    <row r="119" spans="1:10" x14ac:dyDescent="0.2">
      <c r="A119">
        <v>2085</v>
      </c>
      <c r="B119" t="s">
        <v>191</v>
      </c>
      <c r="C119" t="s">
        <v>270</v>
      </c>
      <c r="D119" t="s">
        <v>632</v>
      </c>
      <c r="E119">
        <v>94032</v>
      </c>
      <c r="F119" t="s">
        <v>633</v>
      </c>
      <c r="G119" t="s">
        <v>634</v>
      </c>
      <c r="H119" s="30">
        <v>43405</v>
      </c>
      <c r="J119" s="37">
        <v>34000</v>
      </c>
    </row>
    <row r="120" spans="1:10" x14ac:dyDescent="0.2">
      <c r="A120">
        <v>2041</v>
      </c>
      <c r="B120" t="s">
        <v>191</v>
      </c>
      <c r="C120" t="s">
        <v>244</v>
      </c>
      <c r="D120" t="s">
        <v>636</v>
      </c>
      <c r="E120">
        <v>25421</v>
      </c>
      <c r="F120" t="s">
        <v>637</v>
      </c>
      <c r="G120" t="s">
        <v>638</v>
      </c>
      <c r="H120" s="30">
        <v>43374</v>
      </c>
      <c r="J120" s="37">
        <v>0</v>
      </c>
    </row>
    <row r="121" spans="1:10" x14ac:dyDescent="0.2">
      <c r="A121">
        <v>2149</v>
      </c>
      <c r="B121" t="s">
        <v>196</v>
      </c>
      <c r="C121" t="s">
        <v>482</v>
      </c>
      <c r="D121" t="s">
        <v>640</v>
      </c>
      <c r="E121">
        <v>14467</v>
      </c>
      <c r="F121" t="s">
        <v>641</v>
      </c>
      <c r="G121" t="s">
        <v>642</v>
      </c>
      <c r="H121" s="30">
        <v>43586</v>
      </c>
      <c r="J121" s="37">
        <v>5900</v>
      </c>
    </row>
    <row r="122" spans="1:10" x14ac:dyDescent="0.2">
      <c r="A122">
        <v>2048</v>
      </c>
      <c r="B122" t="s">
        <v>191</v>
      </c>
      <c r="C122" t="s">
        <v>697</v>
      </c>
      <c r="D122" t="s">
        <v>644</v>
      </c>
      <c r="E122">
        <v>23909</v>
      </c>
      <c r="F122" t="s">
        <v>645</v>
      </c>
      <c r="G122" t="s">
        <v>646</v>
      </c>
      <c r="H122" s="30">
        <v>43922</v>
      </c>
      <c r="J122" s="37">
        <v>2300</v>
      </c>
    </row>
    <row r="123" spans="1:10" x14ac:dyDescent="0.2">
      <c r="A123">
        <v>2103</v>
      </c>
      <c r="B123" t="s">
        <v>191</v>
      </c>
      <c r="C123" t="s">
        <v>340</v>
      </c>
      <c r="D123" t="s">
        <v>648</v>
      </c>
      <c r="E123">
        <v>88212</v>
      </c>
      <c r="F123" t="s">
        <v>649</v>
      </c>
      <c r="G123" t="s">
        <v>650</v>
      </c>
      <c r="H123" s="30">
        <v>43160</v>
      </c>
      <c r="J123" s="37">
        <v>0</v>
      </c>
    </row>
    <row r="124" spans="1:10" x14ac:dyDescent="0.2">
      <c r="A124">
        <v>2144</v>
      </c>
      <c r="B124" t="s">
        <v>191</v>
      </c>
      <c r="C124" t="s">
        <v>379</v>
      </c>
      <c r="D124" t="s">
        <v>652</v>
      </c>
      <c r="E124">
        <v>93047</v>
      </c>
      <c r="F124" t="s">
        <v>653</v>
      </c>
      <c r="G124" t="s">
        <v>654</v>
      </c>
      <c r="H124" s="30">
        <v>43709</v>
      </c>
      <c r="J124" s="37">
        <v>6700</v>
      </c>
    </row>
    <row r="125" spans="1:10" x14ac:dyDescent="0.2">
      <c r="A125">
        <v>2084</v>
      </c>
      <c r="B125" t="s">
        <v>191</v>
      </c>
      <c r="C125" t="s">
        <v>604</v>
      </c>
      <c r="D125" t="s">
        <v>655</v>
      </c>
      <c r="E125">
        <v>72736</v>
      </c>
      <c r="F125" t="s">
        <v>656</v>
      </c>
      <c r="G125" t="s">
        <v>657</v>
      </c>
      <c r="H125" s="30">
        <v>43831</v>
      </c>
      <c r="I125" t="s">
        <v>24</v>
      </c>
      <c r="J125" s="37">
        <v>17400</v>
      </c>
    </row>
    <row r="126" spans="1:10" x14ac:dyDescent="0.2">
      <c r="A126">
        <v>2044</v>
      </c>
      <c r="B126" t="s">
        <v>191</v>
      </c>
      <c r="C126" t="s">
        <v>209</v>
      </c>
      <c r="D126" t="s">
        <v>659</v>
      </c>
      <c r="E126">
        <v>18055</v>
      </c>
      <c r="F126" t="s">
        <v>660</v>
      </c>
      <c r="G126" t="s">
        <v>661</v>
      </c>
      <c r="H126" s="30">
        <v>43435</v>
      </c>
      <c r="J126" s="37">
        <v>0</v>
      </c>
    </row>
    <row r="127" spans="1:10" x14ac:dyDescent="0.2">
      <c r="A127">
        <v>2072</v>
      </c>
      <c r="B127" t="s">
        <v>191</v>
      </c>
      <c r="C127" t="s">
        <v>669</v>
      </c>
      <c r="D127" t="s">
        <v>663</v>
      </c>
      <c r="E127">
        <v>18057</v>
      </c>
      <c r="F127" t="s">
        <v>660</v>
      </c>
      <c r="G127" t="s">
        <v>664</v>
      </c>
      <c r="H127" s="30">
        <v>43647</v>
      </c>
      <c r="J127" s="37">
        <v>0</v>
      </c>
    </row>
    <row r="128" spans="1:10" x14ac:dyDescent="0.2">
      <c r="A128">
        <v>2027</v>
      </c>
      <c r="B128" t="s">
        <v>191</v>
      </c>
      <c r="C128" t="s">
        <v>237</v>
      </c>
      <c r="D128" t="s">
        <v>666</v>
      </c>
      <c r="E128">
        <v>66111</v>
      </c>
      <c r="F128" t="s">
        <v>667</v>
      </c>
      <c r="G128" t="s">
        <v>668</v>
      </c>
      <c r="H128" s="30">
        <v>43405</v>
      </c>
      <c r="J128" s="37">
        <v>41200</v>
      </c>
    </row>
    <row r="129" spans="1:10" x14ac:dyDescent="0.2">
      <c r="A129">
        <v>2079</v>
      </c>
      <c r="B129" t="s">
        <v>191</v>
      </c>
      <c r="C129" t="s">
        <v>747</v>
      </c>
      <c r="D129" t="s">
        <v>670</v>
      </c>
      <c r="E129">
        <v>19053</v>
      </c>
      <c r="F129" t="s">
        <v>671</v>
      </c>
      <c r="G129" t="s">
        <v>672</v>
      </c>
      <c r="H129" s="30">
        <v>43374</v>
      </c>
      <c r="J129" s="37">
        <v>3330</v>
      </c>
    </row>
    <row r="130" spans="1:10" x14ac:dyDescent="0.2">
      <c r="A130">
        <v>2140</v>
      </c>
      <c r="B130" t="s">
        <v>191</v>
      </c>
      <c r="C130" t="s">
        <v>229</v>
      </c>
      <c r="D130" t="s">
        <v>674</v>
      </c>
      <c r="E130">
        <v>63500</v>
      </c>
      <c r="F130" t="s">
        <v>675</v>
      </c>
      <c r="G130" t="s">
        <v>676</v>
      </c>
      <c r="H130" s="30">
        <v>43586</v>
      </c>
      <c r="J130" s="37">
        <v>28900</v>
      </c>
    </row>
    <row r="131" spans="1:10" x14ac:dyDescent="0.2">
      <c r="A131">
        <v>2098</v>
      </c>
      <c r="B131" t="s">
        <v>191</v>
      </c>
      <c r="C131" t="s">
        <v>344</v>
      </c>
      <c r="D131" t="s">
        <v>678</v>
      </c>
      <c r="E131">
        <v>57072</v>
      </c>
      <c r="F131" t="s">
        <v>679</v>
      </c>
      <c r="G131" t="s">
        <v>680</v>
      </c>
      <c r="H131" s="30">
        <v>43922</v>
      </c>
      <c r="J131" s="37">
        <v>7800</v>
      </c>
    </row>
    <row r="132" spans="1:10" x14ac:dyDescent="0.2">
      <c r="A132">
        <v>2141</v>
      </c>
      <c r="B132" t="s">
        <v>191</v>
      </c>
      <c r="C132" t="s">
        <v>720</v>
      </c>
      <c r="D132" t="s">
        <v>682</v>
      </c>
      <c r="E132">
        <v>67346</v>
      </c>
      <c r="F132" t="s">
        <v>683</v>
      </c>
      <c r="G132" t="s">
        <v>684</v>
      </c>
      <c r="H132" s="30">
        <v>43160</v>
      </c>
      <c r="I132" t="s">
        <v>24</v>
      </c>
      <c r="J132" s="37">
        <v>12300</v>
      </c>
    </row>
    <row r="133" spans="1:10" x14ac:dyDescent="0.2">
      <c r="A133">
        <v>2075</v>
      </c>
      <c r="B133" t="s">
        <v>191</v>
      </c>
      <c r="C133" t="s">
        <v>708</v>
      </c>
      <c r="D133" t="s">
        <v>686</v>
      </c>
      <c r="E133">
        <v>25826</v>
      </c>
      <c r="F133" t="s">
        <v>687</v>
      </c>
      <c r="G133" t="s">
        <v>688</v>
      </c>
      <c r="H133" s="30">
        <v>43709</v>
      </c>
      <c r="J133" s="37">
        <v>15400</v>
      </c>
    </row>
    <row r="134" spans="1:10" x14ac:dyDescent="0.2">
      <c r="A134">
        <v>2106</v>
      </c>
      <c r="B134" t="s">
        <v>191</v>
      </c>
      <c r="C134" t="s">
        <v>364</v>
      </c>
      <c r="D134" t="s">
        <v>690</v>
      </c>
      <c r="E134">
        <v>21682</v>
      </c>
      <c r="F134" t="s">
        <v>691</v>
      </c>
      <c r="G134" t="s">
        <v>692</v>
      </c>
      <c r="H134" s="30">
        <v>43831</v>
      </c>
      <c r="I134" t="s">
        <v>24</v>
      </c>
      <c r="J134" s="37">
        <v>90100</v>
      </c>
    </row>
    <row r="135" spans="1:10" x14ac:dyDescent="0.2">
      <c r="A135">
        <v>2088</v>
      </c>
      <c r="B135" t="s">
        <v>191</v>
      </c>
      <c r="C135" t="s">
        <v>431</v>
      </c>
      <c r="D135" t="s">
        <v>694</v>
      </c>
      <c r="E135">
        <v>82319</v>
      </c>
      <c r="F135" t="s">
        <v>695</v>
      </c>
      <c r="G135" t="s">
        <v>696</v>
      </c>
      <c r="H135" s="30">
        <v>43435</v>
      </c>
      <c r="J135" s="37">
        <v>0</v>
      </c>
    </row>
    <row r="136" spans="1:10" x14ac:dyDescent="0.2">
      <c r="A136">
        <v>2063</v>
      </c>
      <c r="B136" t="s">
        <v>191</v>
      </c>
      <c r="C136" t="s">
        <v>673</v>
      </c>
      <c r="D136" t="s">
        <v>698</v>
      </c>
      <c r="E136">
        <v>70006</v>
      </c>
      <c r="F136" t="s">
        <v>699</v>
      </c>
      <c r="G136" t="s">
        <v>700</v>
      </c>
      <c r="H136" s="30">
        <v>43647</v>
      </c>
      <c r="J136" s="37">
        <v>0</v>
      </c>
    </row>
    <row r="137" spans="1:10" x14ac:dyDescent="0.2">
      <c r="A137">
        <v>2121</v>
      </c>
      <c r="B137" t="s">
        <v>191</v>
      </c>
      <c r="C137" t="s">
        <v>221</v>
      </c>
      <c r="D137" t="s">
        <v>702</v>
      </c>
      <c r="E137">
        <v>70173</v>
      </c>
      <c r="F137" t="s">
        <v>699</v>
      </c>
      <c r="G137" t="s">
        <v>703</v>
      </c>
      <c r="H137" s="30">
        <v>43405</v>
      </c>
      <c r="J137" s="37">
        <v>16800</v>
      </c>
    </row>
    <row r="138" spans="1:10" x14ac:dyDescent="0.2">
      <c r="A138">
        <v>2146</v>
      </c>
      <c r="B138" t="s">
        <v>191</v>
      </c>
      <c r="C138" t="s">
        <v>627</v>
      </c>
      <c r="D138" t="s">
        <v>705</v>
      </c>
      <c r="E138">
        <v>23669</v>
      </c>
      <c r="F138" t="s">
        <v>706</v>
      </c>
      <c r="G138" t="s">
        <v>707</v>
      </c>
      <c r="H138" s="30">
        <v>43374</v>
      </c>
      <c r="J138" s="37">
        <v>0</v>
      </c>
    </row>
    <row r="139" spans="1:10" x14ac:dyDescent="0.2">
      <c r="A139">
        <v>2013</v>
      </c>
      <c r="B139" t="s">
        <v>191</v>
      </c>
      <c r="C139" t="s">
        <v>759</v>
      </c>
      <c r="D139" t="s">
        <v>709</v>
      </c>
      <c r="E139">
        <v>54290</v>
      </c>
      <c r="F139" t="s">
        <v>710</v>
      </c>
      <c r="G139" t="s">
        <v>711</v>
      </c>
      <c r="H139" s="30">
        <v>43586</v>
      </c>
      <c r="J139" s="37">
        <v>17700</v>
      </c>
    </row>
    <row r="140" spans="1:10" x14ac:dyDescent="0.2">
      <c r="A140">
        <v>2026</v>
      </c>
      <c r="B140" t="s">
        <v>191</v>
      </c>
      <c r="C140" t="s">
        <v>307</v>
      </c>
      <c r="D140" t="s">
        <v>713</v>
      </c>
      <c r="E140">
        <v>72070</v>
      </c>
      <c r="F140" t="s">
        <v>714</v>
      </c>
      <c r="G140" t="s">
        <v>715</v>
      </c>
      <c r="H140" s="30">
        <v>43922</v>
      </c>
      <c r="J140" s="37">
        <v>11300</v>
      </c>
    </row>
    <row r="141" spans="1:10" x14ac:dyDescent="0.2">
      <c r="A141">
        <v>2022</v>
      </c>
      <c r="B141" t="s">
        <v>191</v>
      </c>
      <c r="C141" t="s">
        <v>281</v>
      </c>
      <c r="D141" t="s">
        <v>717</v>
      </c>
      <c r="E141">
        <v>89073</v>
      </c>
      <c r="F141" t="s">
        <v>718</v>
      </c>
      <c r="G141" t="s">
        <v>719</v>
      </c>
      <c r="H141" s="30">
        <v>43160</v>
      </c>
      <c r="J141" s="37">
        <v>0</v>
      </c>
    </row>
    <row r="142" spans="1:10" x14ac:dyDescent="0.2">
      <c r="A142">
        <v>2024</v>
      </c>
      <c r="B142" t="s">
        <v>191</v>
      </c>
      <c r="C142" t="s">
        <v>647</v>
      </c>
      <c r="D142" t="s">
        <v>721</v>
      </c>
      <c r="E142">
        <v>79761</v>
      </c>
      <c r="F142" t="s">
        <v>722</v>
      </c>
      <c r="G142" t="s">
        <v>723</v>
      </c>
      <c r="H142" s="30">
        <v>43709</v>
      </c>
      <c r="I142" t="s">
        <v>24</v>
      </c>
      <c r="J142" s="37">
        <v>13300</v>
      </c>
    </row>
    <row r="143" spans="1:10" x14ac:dyDescent="0.2">
      <c r="A143">
        <v>2028</v>
      </c>
      <c r="B143" t="s">
        <v>191</v>
      </c>
      <c r="C143" t="s">
        <v>192</v>
      </c>
      <c r="D143" t="s">
        <v>725</v>
      </c>
      <c r="E143">
        <v>65183</v>
      </c>
      <c r="F143" t="s">
        <v>726</v>
      </c>
      <c r="G143" t="s">
        <v>727</v>
      </c>
      <c r="H143" s="30">
        <v>43831</v>
      </c>
      <c r="J143" s="37">
        <v>89200</v>
      </c>
    </row>
    <row r="144" spans="1:10" x14ac:dyDescent="0.2">
      <c r="A144">
        <v>2062</v>
      </c>
      <c r="B144" t="s">
        <v>191</v>
      </c>
      <c r="C144" t="s">
        <v>704</v>
      </c>
      <c r="D144" t="s">
        <v>729</v>
      </c>
      <c r="E144">
        <v>65183</v>
      </c>
      <c r="F144" t="s">
        <v>726</v>
      </c>
      <c r="G144" t="s">
        <v>730</v>
      </c>
      <c r="H144" s="30">
        <v>43435</v>
      </c>
      <c r="J144" s="37">
        <v>0</v>
      </c>
    </row>
    <row r="145" spans="1:10" x14ac:dyDescent="0.2">
      <c r="A145">
        <v>2118</v>
      </c>
      <c r="B145" t="s">
        <v>191</v>
      </c>
      <c r="C145" t="s">
        <v>288</v>
      </c>
      <c r="D145" t="s">
        <v>732</v>
      </c>
      <c r="E145">
        <v>58452</v>
      </c>
      <c r="F145" t="s">
        <v>733</v>
      </c>
      <c r="G145" t="s">
        <v>734</v>
      </c>
      <c r="H145" s="30">
        <v>43647</v>
      </c>
      <c r="J145" s="37">
        <v>20200</v>
      </c>
    </row>
    <row r="146" spans="1:10" x14ac:dyDescent="0.2">
      <c r="A146">
        <v>2105</v>
      </c>
      <c r="B146" t="s">
        <v>191</v>
      </c>
      <c r="C146" t="s">
        <v>615</v>
      </c>
      <c r="D146" t="s">
        <v>736</v>
      </c>
      <c r="E146">
        <v>68856</v>
      </c>
      <c r="F146" t="s">
        <v>737</v>
      </c>
      <c r="G146" t="s">
        <v>738</v>
      </c>
      <c r="H146" s="30">
        <v>43405</v>
      </c>
      <c r="J146" s="37">
        <v>10100</v>
      </c>
    </row>
    <row r="147" spans="1:10" x14ac:dyDescent="0.2">
      <c r="A147">
        <v>2114</v>
      </c>
      <c r="B147" t="s">
        <v>191</v>
      </c>
      <c r="C147" t="s">
        <v>588</v>
      </c>
      <c r="D147" t="s">
        <v>740</v>
      </c>
      <c r="E147">
        <v>19322</v>
      </c>
      <c r="F147" t="s">
        <v>741</v>
      </c>
      <c r="G147" t="s">
        <v>742</v>
      </c>
      <c r="H147" s="30">
        <v>43374</v>
      </c>
      <c r="J147" s="37">
        <v>0</v>
      </c>
    </row>
    <row r="148" spans="1:10" x14ac:dyDescent="0.2">
      <c r="A148">
        <v>2134</v>
      </c>
      <c r="B148" t="s">
        <v>191</v>
      </c>
      <c r="C148" t="s">
        <v>517</v>
      </c>
      <c r="D148" t="s">
        <v>744</v>
      </c>
      <c r="E148">
        <v>38440</v>
      </c>
      <c r="F148" t="s">
        <v>745</v>
      </c>
      <c r="G148" t="s">
        <v>746</v>
      </c>
      <c r="H148" s="30">
        <v>43586</v>
      </c>
      <c r="J148" s="37">
        <v>0</v>
      </c>
    </row>
    <row r="149" spans="1:10" x14ac:dyDescent="0.2">
      <c r="A149">
        <v>2129</v>
      </c>
      <c r="B149" t="s">
        <v>191</v>
      </c>
      <c r="C149" t="s">
        <v>639</v>
      </c>
      <c r="D149" t="s">
        <v>748</v>
      </c>
      <c r="E149">
        <v>67547</v>
      </c>
      <c r="F149" t="s">
        <v>749</v>
      </c>
      <c r="G149" t="s">
        <v>750</v>
      </c>
      <c r="H149" s="30">
        <v>43922</v>
      </c>
      <c r="J149" s="37">
        <v>11111</v>
      </c>
    </row>
    <row r="150" spans="1:10" x14ac:dyDescent="0.2">
      <c r="A150">
        <v>2116</v>
      </c>
      <c r="B150" t="s">
        <v>191</v>
      </c>
      <c r="C150" t="s">
        <v>462</v>
      </c>
      <c r="D150" t="s">
        <v>752</v>
      </c>
      <c r="E150">
        <v>42103</v>
      </c>
      <c r="F150" t="s">
        <v>753</v>
      </c>
      <c r="G150" t="s">
        <v>754</v>
      </c>
      <c r="H150" s="30">
        <v>43160</v>
      </c>
      <c r="J150" s="37">
        <v>67000</v>
      </c>
    </row>
    <row r="151" spans="1:10" x14ac:dyDescent="0.2">
      <c r="A151">
        <v>2023</v>
      </c>
      <c r="B151" t="s">
        <v>191</v>
      </c>
      <c r="C151" t="s">
        <v>514</v>
      </c>
      <c r="D151" t="s">
        <v>756</v>
      </c>
      <c r="E151">
        <v>97070</v>
      </c>
      <c r="F151" t="s">
        <v>757</v>
      </c>
      <c r="G151" t="s">
        <v>758</v>
      </c>
      <c r="H151" s="30">
        <v>43709</v>
      </c>
      <c r="I151" t="s">
        <v>24</v>
      </c>
      <c r="J151" s="37">
        <v>55000</v>
      </c>
    </row>
    <row r="152" spans="1:10" x14ac:dyDescent="0.2">
      <c r="A152">
        <v>2152</v>
      </c>
      <c r="B152" t="s">
        <v>250</v>
      </c>
      <c r="C152" t="s">
        <v>755</v>
      </c>
      <c r="D152" t="s">
        <v>760</v>
      </c>
      <c r="E152">
        <v>20095</v>
      </c>
      <c r="F152" t="s">
        <v>409</v>
      </c>
      <c r="G152" t="s">
        <v>761</v>
      </c>
      <c r="H152" s="30">
        <v>43831</v>
      </c>
      <c r="J152" s="37">
        <v>0</v>
      </c>
    </row>
    <row r="153" spans="1:10" x14ac:dyDescent="0.2">
      <c r="A153">
        <v>2153</v>
      </c>
      <c r="B153" t="s">
        <v>250</v>
      </c>
      <c r="C153" t="s">
        <v>295</v>
      </c>
      <c r="D153" t="s">
        <v>763</v>
      </c>
      <c r="E153">
        <v>87435</v>
      </c>
      <c r="F153" t="s">
        <v>764</v>
      </c>
      <c r="G153" t="s">
        <v>765</v>
      </c>
      <c r="H153" s="30">
        <v>43435</v>
      </c>
      <c r="J153" s="37">
        <v>22000</v>
      </c>
    </row>
  </sheetData>
  <sortState ref="C2:C153">
    <sortCondition ref="C2"/>
  </sortState>
  <phoneticPr fontId="11" type="noConversion"/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F19" sqref="F19"/>
    </sheetView>
  </sheetViews>
  <sheetFormatPr baseColWidth="10" defaultRowHeight="12.75" x14ac:dyDescent="0.2"/>
  <cols>
    <col min="1" max="1" width="15.140625" customWidth="1"/>
    <col min="2" max="2" width="15.7109375" customWidth="1"/>
    <col min="3" max="3" width="12.7109375" customWidth="1"/>
    <col min="4" max="4" width="14.42578125" customWidth="1"/>
    <col min="5" max="5" width="14.7109375" hidden="1" customWidth="1"/>
    <col min="6" max="7" width="13.85546875" customWidth="1"/>
  </cols>
  <sheetData>
    <row r="1" spans="1:9" ht="27.75" x14ac:dyDescent="0.4">
      <c r="A1" s="8" t="s">
        <v>12</v>
      </c>
    </row>
    <row r="2" spans="1:9" x14ac:dyDescent="0.2">
      <c r="A2" s="10"/>
      <c r="B2" s="10"/>
    </row>
    <row r="5" spans="1:9" ht="51" x14ac:dyDescent="0.2">
      <c r="A5" s="7" t="s">
        <v>16</v>
      </c>
      <c r="B5" s="7" t="s">
        <v>17</v>
      </c>
      <c r="C5" s="7" t="s">
        <v>15</v>
      </c>
      <c r="D5" s="7" t="s">
        <v>75</v>
      </c>
      <c r="E5" s="7" t="s">
        <v>18</v>
      </c>
      <c r="F5" s="7" t="s">
        <v>18</v>
      </c>
      <c r="G5" s="7" t="s">
        <v>74</v>
      </c>
      <c r="H5" s="18" t="s">
        <v>13</v>
      </c>
      <c r="I5" s="19" t="s">
        <v>14</v>
      </c>
    </row>
    <row r="6" spans="1:9" x14ac:dyDescent="0.2">
      <c r="A6">
        <v>11111</v>
      </c>
      <c r="B6" t="s">
        <v>37</v>
      </c>
      <c r="C6" s="24">
        <v>48</v>
      </c>
      <c r="D6">
        <v>1</v>
      </c>
      <c r="E6" s="2"/>
      <c r="F6" s="24"/>
      <c r="G6" s="24"/>
      <c r="H6" t="s">
        <v>38</v>
      </c>
    </row>
    <row r="7" spans="1:9" x14ac:dyDescent="0.2">
      <c r="A7">
        <v>13838</v>
      </c>
      <c r="B7" t="s">
        <v>22</v>
      </c>
      <c r="C7" s="24">
        <v>12.8</v>
      </c>
      <c r="D7">
        <v>1</v>
      </c>
      <c r="E7" s="2"/>
      <c r="F7" s="24"/>
      <c r="G7" s="24"/>
      <c r="H7" t="s">
        <v>23</v>
      </c>
      <c r="I7" t="s">
        <v>24</v>
      </c>
    </row>
    <row r="8" spans="1:9" x14ac:dyDescent="0.2">
      <c r="A8">
        <v>13839</v>
      </c>
      <c r="B8" t="s">
        <v>39</v>
      </c>
      <c r="C8" s="24">
        <v>0.5</v>
      </c>
      <c r="D8">
        <v>20</v>
      </c>
      <c r="E8" s="2"/>
      <c r="F8" s="24"/>
      <c r="G8" s="24"/>
      <c r="H8" t="s">
        <v>38</v>
      </c>
    </row>
    <row r="9" spans="1:9" x14ac:dyDescent="0.2">
      <c r="A9">
        <v>18653</v>
      </c>
      <c r="B9" t="s">
        <v>25</v>
      </c>
      <c r="C9" s="24">
        <v>0.8</v>
      </c>
      <c r="D9">
        <v>20</v>
      </c>
      <c r="E9" s="2"/>
      <c r="F9" s="24"/>
      <c r="G9" s="24"/>
      <c r="H9" t="s">
        <v>23</v>
      </c>
    </row>
    <row r="10" spans="1:9" x14ac:dyDescent="0.2">
      <c r="A10">
        <v>18849</v>
      </c>
      <c r="B10" t="s">
        <v>31</v>
      </c>
      <c r="C10" s="24">
        <v>14.8</v>
      </c>
      <c r="D10">
        <v>1</v>
      </c>
      <c r="E10" s="2"/>
      <c r="F10" s="24"/>
      <c r="G10" s="24"/>
      <c r="H10" t="s">
        <v>32</v>
      </c>
    </row>
    <row r="11" spans="1:9" x14ac:dyDescent="0.2">
      <c r="A11">
        <v>23330</v>
      </c>
      <c r="B11" t="s">
        <v>49</v>
      </c>
      <c r="C11" s="24">
        <v>0.5</v>
      </c>
      <c r="D11">
        <v>200</v>
      </c>
      <c r="E11" s="2"/>
      <c r="F11" s="24"/>
      <c r="G11" s="24"/>
      <c r="H11" t="s">
        <v>38</v>
      </c>
    </row>
    <row r="12" spans="1:9" x14ac:dyDescent="0.2">
      <c r="A12">
        <v>27601</v>
      </c>
      <c r="B12" t="s">
        <v>26</v>
      </c>
      <c r="C12" s="24">
        <v>195</v>
      </c>
      <c r="D12">
        <v>1</v>
      </c>
      <c r="E12" s="2"/>
      <c r="F12" s="24"/>
      <c r="G12" s="24"/>
      <c r="H12" t="s">
        <v>23</v>
      </c>
      <c r="I12" t="s">
        <v>24</v>
      </c>
    </row>
    <row r="13" spans="1:9" x14ac:dyDescent="0.2">
      <c r="A13">
        <v>28867</v>
      </c>
      <c r="B13" t="s">
        <v>47</v>
      </c>
      <c r="C13" s="24">
        <v>16</v>
      </c>
      <c r="D13">
        <v>1</v>
      </c>
      <c r="E13" s="2"/>
      <c r="F13" s="24"/>
      <c r="G13" s="24"/>
      <c r="H13" t="s">
        <v>20</v>
      </c>
    </row>
    <row r="14" spans="1:9" x14ac:dyDescent="0.2">
      <c r="A14">
        <v>34567</v>
      </c>
      <c r="B14" t="s">
        <v>40</v>
      </c>
      <c r="C14" s="24">
        <v>5.5</v>
      </c>
      <c r="D14">
        <v>2</v>
      </c>
      <c r="E14" s="2"/>
      <c r="F14" s="24"/>
      <c r="G14" s="24"/>
      <c r="H14" t="s">
        <v>38</v>
      </c>
    </row>
    <row r="15" spans="1:9" x14ac:dyDescent="0.2">
      <c r="A15">
        <v>47110</v>
      </c>
      <c r="B15" t="s">
        <v>41</v>
      </c>
      <c r="C15" s="24">
        <v>45</v>
      </c>
      <c r="D15">
        <v>1</v>
      </c>
      <c r="E15" s="2"/>
      <c r="F15" s="24"/>
      <c r="G15" s="24"/>
      <c r="H15" t="s">
        <v>38</v>
      </c>
    </row>
    <row r="16" spans="1:9" x14ac:dyDescent="0.2">
      <c r="A16" s="6">
        <v>50505</v>
      </c>
      <c r="B16" t="s">
        <v>42</v>
      </c>
      <c r="C16" s="24">
        <v>6.4</v>
      </c>
      <c r="D16">
        <v>1</v>
      </c>
      <c r="E16" s="2"/>
      <c r="F16" s="24"/>
      <c r="G16" s="24"/>
      <c r="H16" t="s">
        <v>38</v>
      </c>
    </row>
    <row r="17" spans="1:9" x14ac:dyDescent="0.2">
      <c r="A17">
        <v>55543</v>
      </c>
      <c r="B17" t="s">
        <v>43</v>
      </c>
      <c r="C17" s="24">
        <v>5.5</v>
      </c>
      <c r="D17">
        <v>100</v>
      </c>
      <c r="E17" s="2"/>
      <c r="F17" s="24"/>
      <c r="G17" s="24"/>
      <c r="H17" t="s">
        <v>38</v>
      </c>
      <c r="I17" t="s">
        <v>24</v>
      </c>
    </row>
    <row r="18" spans="1:9" x14ac:dyDescent="0.2">
      <c r="A18">
        <v>56777</v>
      </c>
      <c r="B18" t="s">
        <v>46</v>
      </c>
      <c r="C18" s="24">
        <v>12</v>
      </c>
      <c r="D18">
        <v>200</v>
      </c>
      <c r="E18" s="2"/>
      <c r="F18" s="24"/>
      <c r="G18" s="24"/>
      <c r="H18" t="s">
        <v>23</v>
      </c>
      <c r="I18" t="s">
        <v>24</v>
      </c>
    </row>
    <row r="19" spans="1:9" x14ac:dyDescent="0.2">
      <c r="A19">
        <v>57777</v>
      </c>
      <c r="B19" t="s">
        <v>48</v>
      </c>
      <c r="C19" s="24">
        <v>8</v>
      </c>
      <c r="D19">
        <v>1</v>
      </c>
      <c r="E19" s="2"/>
      <c r="F19" s="24"/>
      <c r="G19" s="24"/>
      <c r="H19" t="s">
        <v>32</v>
      </c>
      <c r="I19" t="s">
        <v>24</v>
      </c>
    </row>
    <row r="20" spans="1:9" x14ac:dyDescent="0.2">
      <c r="A20" s="6">
        <v>60607</v>
      </c>
      <c r="B20" t="s">
        <v>27</v>
      </c>
      <c r="C20" s="24">
        <v>10</v>
      </c>
      <c r="D20">
        <v>1</v>
      </c>
      <c r="E20" s="2"/>
      <c r="F20" s="24"/>
      <c r="G20" s="24"/>
      <c r="H20" t="s">
        <v>23</v>
      </c>
    </row>
    <row r="21" spans="1:9" x14ac:dyDescent="0.2">
      <c r="A21">
        <v>69690</v>
      </c>
      <c r="B21" t="s">
        <v>28</v>
      </c>
      <c r="C21" s="24">
        <v>0.9</v>
      </c>
      <c r="D21">
        <v>10</v>
      </c>
      <c r="E21" s="2"/>
      <c r="F21" s="24"/>
      <c r="G21" s="24"/>
      <c r="H21" t="s">
        <v>23</v>
      </c>
      <c r="I21" t="s">
        <v>24</v>
      </c>
    </row>
    <row r="22" spans="1:9" x14ac:dyDescent="0.2">
      <c r="A22" s="6">
        <v>70000</v>
      </c>
      <c r="B22" t="s">
        <v>33</v>
      </c>
      <c r="C22" s="24">
        <v>6.9</v>
      </c>
      <c r="D22">
        <v>1</v>
      </c>
      <c r="E22" s="2"/>
      <c r="F22" s="24"/>
      <c r="G22" s="24"/>
      <c r="H22" t="s">
        <v>32</v>
      </c>
      <c r="I22" t="s">
        <v>24</v>
      </c>
    </row>
    <row r="23" spans="1:9" x14ac:dyDescent="0.2">
      <c r="A23" s="6">
        <v>74374</v>
      </c>
      <c r="B23" t="s">
        <v>29</v>
      </c>
      <c r="C23" s="24">
        <v>0.08</v>
      </c>
      <c r="D23">
        <v>1000</v>
      </c>
      <c r="E23" s="2"/>
      <c r="F23" s="24"/>
      <c r="G23" s="24"/>
      <c r="H23" t="s">
        <v>23</v>
      </c>
    </row>
    <row r="24" spans="1:9" x14ac:dyDescent="0.2">
      <c r="A24">
        <v>74420</v>
      </c>
      <c r="B24" t="s">
        <v>34</v>
      </c>
      <c r="C24" s="24">
        <v>2.9</v>
      </c>
      <c r="D24">
        <v>5</v>
      </c>
      <c r="E24" s="2"/>
      <c r="F24" s="24"/>
      <c r="G24" s="24"/>
      <c r="H24" t="s">
        <v>32</v>
      </c>
      <c r="I24" t="s">
        <v>24</v>
      </c>
    </row>
    <row r="25" spans="1:9" x14ac:dyDescent="0.2">
      <c r="A25" s="6">
        <v>77546</v>
      </c>
      <c r="B25" t="s">
        <v>30</v>
      </c>
      <c r="C25" s="24">
        <v>42</v>
      </c>
      <c r="D25">
        <v>1</v>
      </c>
      <c r="E25" s="2"/>
      <c r="F25" s="24"/>
      <c r="G25" s="24"/>
      <c r="H25" t="s">
        <v>23</v>
      </c>
    </row>
    <row r="26" spans="1:9" x14ac:dyDescent="0.2">
      <c r="A26" s="6">
        <v>77777</v>
      </c>
      <c r="B26" t="s">
        <v>19</v>
      </c>
      <c r="C26" s="24">
        <v>0.09</v>
      </c>
      <c r="D26">
        <v>500</v>
      </c>
      <c r="E26" s="2"/>
      <c r="F26" s="24"/>
      <c r="G26" s="24"/>
      <c r="H26" t="s">
        <v>20</v>
      </c>
    </row>
    <row r="27" spans="1:9" x14ac:dyDescent="0.2">
      <c r="A27">
        <v>77800</v>
      </c>
      <c r="B27" t="s">
        <v>35</v>
      </c>
      <c r="C27" s="24">
        <v>17.5</v>
      </c>
      <c r="D27">
        <v>1</v>
      </c>
      <c r="E27" s="2"/>
      <c r="F27" s="24"/>
      <c r="G27" s="24"/>
      <c r="H27" t="s">
        <v>32</v>
      </c>
    </row>
    <row r="28" spans="1:9" x14ac:dyDescent="0.2">
      <c r="A28">
        <v>78997</v>
      </c>
      <c r="B28" t="s">
        <v>73</v>
      </c>
      <c r="C28" s="24">
        <v>0.25</v>
      </c>
      <c r="D28">
        <v>30</v>
      </c>
      <c r="E28" s="2"/>
      <c r="F28" s="24"/>
      <c r="G28" s="24"/>
      <c r="H28" t="s">
        <v>23</v>
      </c>
    </row>
    <row r="29" spans="1:9" x14ac:dyDescent="0.2">
      <c r="A29" s="6">
        <v>84568</v>
      </c>
      <c r="B29" t="s">
        <v>44</v>
      </c>
      <c r="C29" s="24">
        <v>0.1</v>
      </c>
      <c r="D29">
        <v>500</v>
      </c>
      <c r="E29" s="2"/>
      <c r="F29" s="24"/>
      <c r="G29" s="24"/>
      <c r="H29" t="s">
        <v>38</v>
      </c>
    </row>
    <row r="30" spans="1:9" x14ac:dyDescent="0.2">
      <c r="A30" s="6">
        <v>85858</v>
      </c>
      <c r="B30" t="s">
        <v>45</v>
      </c>
      <c r="C30" s="24">
        <v>2.6</v>
      </c>
      <c r="D30">
        <v>5</v>
      </c>
      <c r="E30" s="2"/>
      <c r="F30" s="24"/>
      <c r="G30" s="24"/>
      <c r="H30" t="s">
        <v>38</v>
      </c>
      <c r="I30" t="s">
        <v>24</v>
      </c>
    </row>
    <row r="31" spans="1:9" x14ac:dyDescent="0.2">
      <c r="A31" s="6">
        <v>96967</v>
      </c>
      <c r="B31" t="s">
        <v>36</v>
      </c>
      <c r="C31" s="24">
        <v>0.04</v>
      </c>
      <c r="D31">
        <v>5000</v>
      </c>
      <c r="E31" s="2"/>
      <c r="F31" s="24"/>
      <c r="G31" s="24"/>
      <c r="H31" t="s">
        <v>32</v>
      </c>
    </row>
    <row r="32" spans="1:9" x14ac:dyDescent="0.2">
      <c r="A32">
        <v>99077</v>
      </c>
      <c r="B32" t="s">
        <v>21</v>
      </c>
      <c r="C32" s="24">
        <v>4.5</v>
      </c>
      <c r="D32">
        <v>100</v>
      </c>
      <c r="E32" s="2"/>
      <c r="F32" s="24"/>
      <c r="G32" s="24"/>
      <c r="H32" t="s">
        <v>20</v>
      </c>
    </row>
    <row r="33" spans="1:4" x14ac:dyDescent="0.2">
      <c r="A33">
        <v>123542</v>
      </c>
      <c r="B33" t="s">
        <v>162</v>
      </c>
      <c r="C33" s="37">
        <v>1</v>
      </c>
      <c r="D33">
        <v>1</v>
      </c>
    </row>
  </sheetData>
  <dataConsolidate/>
  <phoneticPr fontId="11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7"/>
  <sheetViews>
    <sheetView workbookViewId="0">
      <selection activeCell="A4" sqref="A4"/>
    </sheetView>
  </sheetViews>
  <sheetFormatPr baseColWidth="10" defaultRowHeight="12.75" x14ac:dyDescent="0.2"/>
  <cols>
    <col min="3" max="3" width="14" customWidth="1"/>
    <col min="4" max="4" width="16.42578125" customWidth="1"/>
  </cols>
  <sheetData>
    <row r="1" spans="1:6" x14ac:dyDescent="0.2">
      <c r="A1" t="s">
        <v>768</v>
      </c>
    </row>
    <row r="2" spans="1:6" x14ac:dyDescent="0.2">
      <c r="A2" t="s">
        <v>769</v>
      </c>
    </row>
    <row r="3" spans="1:6" x14ac:dyDescent="0.2">
      <c r="A3" t="s">
        <v>770</v>
      </c>
    </row>
    <row r="4" spans="1:6" x14ac:dyDescent="0.2">
      <c r="A4" s="3"/>
    </row>
    <row r="9" spans="1:6" ht="18" x14ac:dyDescent="0.25">
      <c r="A9" s="21" t="s">
        <v>0</v>
      </c>
    </row>
    <row r="10" spans="1:6" x14ac:dyDescent="0.2">
      <c r="E10" s="9"/>
      <c r="F10" s="5">
        <f ca="1">TODAY()</f>
        <v>45264</v>
      </c>
    </row>
    <row r="11" spans="1:6" x14ac:dyDescent="0.2">
      <c r="A11" t="s">
        <v>1</v>
      </c>
      <c r="B11">
        <v>2121</v>
      </c>
    </row>
    <row r="21" spans="1:7" x14ac:dyDescent="0.2">
      <c r="A21" t="s">
        <v>2</v>
      </c>
    </row>
    <row r="22" spans="1:7" x14ac:dyDescent="0.2">
      <c r="A22" t="s">
        <v>3</v>
      </c>
    </row>
    <row r="24" spans="1:7" x14ac:dyDescent="0.2">
      <c r="A24" t="s">
        <v>4</v>
      </c>
      <c r="B24" t="s">
        <v>16</v>
      </c>
      <c r="C24" t="s">
        <v>5</v>
      </c>
      <c r="D24" t="s">
        <v>6</v>
      </c>
      <c r="E24" t="s">
        <v>7</v>
      </c>
      <c r="F24" t="s">
        <v>8</v>
      </c>
    </row>
    <row r="25" spans="1:7" x14ac:dyDescent="0.2">
      <c r="A25" s="3">
        <v>1</v>
      </c>
      <c r="B25" s="3"/>
      <c r="D25" s="4"/>
      <c r="F25" s="33"/>
      <c r="G25" s="33"/>
    </row>
    <row r="26" spans="1:7" x14ac:dyDescent="0.2">
      <c r="A26" s="3">
        <v>2</v>
      </c>
      <c r="B26" s="3"/>
      <c r="D26" s="4"/>
      <c r="F26" s="33"/>
      <c r="G26" s="33"/>
    </row>
    <row r="27" spans="1:7" x14ac:dyDescent="0.2">
      <c r="A27" s="3">
        <v>3</v>
      </c>
      <c r="B27" s="3"/>
      <c r="D27" s="4"/>
      <c r="F27" s="33"/>
      <c r="G27" s="33"/>
    </row>
    <row r="28" spans="1:7" x14ac:dyDescent="0.2">
      <c r="A28" s="3">
        <v>4</v>
      </c>
      <c r="B28" s="3"/>
      <c r="D28" s="4"/>
      <c r="F28" s="33"/>
      <c r="G28" s="33"/>
    </row>
    <row r="29" spans="1:7" x14ac:dyDescent="0.2">
      <c r="A29" s="3">
        <v>5</v>
      </c>
      <c r="B29" s="3"/>
      <c r="D29" s="4"/>
      <c r="F29" s="33"/>
      <c r="G29" s="33"/>
    </row>
    <row r="30" spans="1:7" x14ac:dyDescent="0.2">
      <c r="F30" s="33"/>
      <c r="G30" s="33" t="str">
        <f>IF(ISNUMBER(F30),F30*D30,"")</f>
        <v/>
      </c>
    </row>
    <row r="31" spans="1:7" x14ac:dyDescent="0.2">
      <c r="F31" s="33"/>
      <c r="G31" s="33" t="str">
        <f>IF(ISNUMBER(F31),F31*D31,"")</f>
        <v/>
      </c>
    </row>
    <row r="32" spans="1:7" x14ac:dyDescent="0.2">
      <c r="F32" s="33"/>
      <c r="G32" s="33" t="str">
        <f>IF(ISNUMBER(F32),F32*D32,"")</f>
        <v/>
      </c>
    </row>
    <row r="33" spans="4:7" x14ac:dyDescent="0.2">
      <c r="F33" s="33"/>
      <c r="G33" s="33" t="str">
        <f>IF(ISNUMBER(F33),F33*D33,"")</f>
        <v/>
      </c>
    </row>
    <row r="34" spans="4:7" x14ac:dyDescent="0.2">
      <c r="F34" s="33"/>
      <c r="G34" s="33" t="str">
        <f>IF(ISNUMBER(F34),F34*D34,"")</f>
        <v/>
      </c>
    </row>
    <row r="35" spans="4:7" x14ac:dyDescent="0.2">
      <c r="D35" t="s">
        <v>9</v>
      </c>
      <c r="E35" s="33"/>
      <c r="F35" s="34">
        <f>SUM(G25:G34)</f>
        <v>0</v>
      </c>
    </row>
    <row r="36" spans="4:7" x14ac:dyDescent="0.2">
      <c r="D36" t="s">
        <v>10</v>
      </c>
      <c r="E36" s="35">
        <v>0.19</v>
      </c>
      <c r="F36" s="34">
        <f>PRODUCT(F35*E36)</f>
        <v>0</v>
      </c>
    </row>
    <row r="37" spans="4:7" ht="15" x14ac:dyDescent="0.35">
      <c r="D37" t="s">
        <v>11</v>
      </c>
      <c r="F37" s="27">
        <f>SUM(F35,F36)</f>
        <v>0</v>
      </c>
    </row>
  </sheetData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7"/>
  <sheetViews>
    <sheetView tabSelected="1" workbookViewId="0">
      <selection activeCell="C25" sqref="C25"/>
    </sheetView>
  </sheetViews>
  <sheetFormatPr baseColWidth="10" defaultRowHeight="12.75" x14ac:dyDescent="0.2"/>
  <cols>
    <col min="3" max="3" width="14" customWidth="1"/>
    <col min="4" max="4" width="16.42578125" customWidth="1"/>
  </cols>
  <sheetData>
    <row r="2" spans="1:6" x14ac:dyDescent="0.2">
      <c r="A2" t="str">
        <f>VLOOKUP(B11,Kundenliste!$A$1:$J$154,3,FALSE)</f>
        <v>Sportland Becker</v>
      </c>
    </row>
    <row r="3" spans="1:6" x14ac:dyDescent="0.2">
      <c r="A3" t="str">
        <f>VLOOKUP(B11,Kundenliste!$A$1:$J$153,4,FALSE)</f>
        <v>Braunstraße 1</v>
      </c>
    </row>
    <row r="4" spans="1:6" x14ac:dyDescent="0.2">
      <c r="A4" s="3">
        <f>VLOOKUP(B11,Kundenliste!$A$1:$J$153,5,FALSE)</f>
        <v>70173</v>
      </c>
      <c r="B4" t="str">
        <f>VLOOKUP(B11,Kundenliste!A1:J153,6,FALSE)</f>
        <v>Stuttgart</v>
      </c>
    </row>
    <row r="9" spans="1:6" ht="18" x14ac:dyDescent="0.25">
      <c r="A9" s="21" t="s">
        <v>0</v>
      </c>
    </row>
    <row r="10" spans="1:6" x14ac:dyDescent="0.2">
      <c r="E10" s="9"/>
      <c r="F10" s="5">
        <f ca="1">TODAY()</f>
        <v>45264</v>
      </c>
    </row>
    <row r="11" spans="1:6" x14ac:dyDescent="0.2">
      <c r="A11" t="s">
        <v>1</v>
      </c>
      <c r="B11">
        <v>2121</v>
      </c>
    </row>
    <row r="21" spans="1:7" x14ac:dyDescent="0.2">
      <c r="A21" t="s">
        <v>2</v>
      </c>
    </row>
    <row r="22" spans="1:7" x14ac:dyDescent="0.2">
      <c r="A22" t="s">
        <v>3</v>
      </c>
    </row>
    <row r="24" spans="1:7" x14ac:dyDescent="0.2">
      <c r="A24" t="s">
        <v>4</v>
      </c>
      <c r="B24" t="s">
        <v>16</v>
      </c>
      <c r="C24" t="s">
        <v>5</v>
      </c>
      <c r="D24" t="s">
        <v>6</v>
      </c>
      <c r="E24" t="s">
        <v>7</v>
      </c>
      <c r="F24" t="s">
        <v>8</v>
      </c>
    </row>
    <row r="25" spans="1:7" x14ac:dyDescent="0.2">
      <c r="A25" s="3">
        <v>1</v>
      </c>
      <c r="B25" s="3">
        <v>11111</v>
      </c>
      <c r="C25">
        <f>VLOOKUP(B25,Warenliste!$A$5:$I$33,4,FALSE)</f>
        <v>1</v>
      </c>
      <c r="D25" s="4" t="str">
        <f>VLOOKUP(B25,Warenliste!$A$5:$H$33,2,FALSE)</f>
        <v>Säge</v>
      </c>
      <c r="E25" s="37">
        <f>VLOOKUP(B25,Warenliste!$A$5:$H$32,3,FALSE)</f>
        <v>48</v>
      </c>
      <c r="F25" s="37">
        <f>IF(ISBLANK(B25),"",C25*E25)</f>
        <v>48</v>
      </c>
      <c r="G25" s="2"/>
    </row>
    <row r="26" spans="1:7" x14ac:dyDescent="0.2">
      <c r="A26" s="3">
        <v>2</v>
      </c>
      <c r="B26" s="3">
        <v>23330</v>
      </c>
      <c r="C26">
        <f>VLOOKUP(B26,Warenliste!$A$5:$I$33,4,FALSE)</f>
        <v>200</v>
      </c>
      <c r="D26" s="4" t="str">
        <f>VLOOKUP(B26,Warenliste!$A$5:$H$33,2,FALSE)</f>
        <v>Draht (2mm)</v>
      </c>
      <c r="E26" s="37">
        <f>VLOOKUP(B26,Warenliste!$A$5:$H$32,3,FALSE)</f>
        <v>0.5</v>
      </c>
      <c r="F26" s="37">
        <f t="shared" ref="F26:F34" si="0">IF(ISBLANK(B26),"",C26*E26)</f>
        <v>100</v>
      </c>
      <c r="G26" s="2"/>
    </row>
    <row r="27" spans="1:7" x14ac:dyDescent="0.2">
      <c r="A27" s="3">
        <v>3</v>
      </c>
      <c r="B27" s="3">
        <v>69690</v>
      </c>
      <c r="C27">
        <f>VLOOKUP(B27,Warenliste!$A$5:$I$33,4,FALSE)</f>
        <v>10</v>
      </c>
      <c r="D27" s="4" t="str">
        <f>VLOOKUP(B27,Warenliste!$A$5:$H$33,2,FALSE)</f>
        <v>Bleistift</v>
      </c>
      <c r="E27" s="37">
        <f>VLOOKUP(B27,Warenliste!$A$5:$H$32,3,FALSE)</f>
        <v>0.9</v>
      </c>
      <c r="F27" s="37">
        <f t="shared" si="0"/>
        <v>9</v>
      </c>
      <c r="G27" s="2"/>
    </row>
    <row r="28" spans="1:7" x14ac:dyDescent="0.2">
      <c r="A28" s="3">
        <v>4</v>
      </c>
      <c r="B28" s="3"/>
      <c r="C28" t="str">
        <f>IF(ISBLANK($B28),"",VLOOKUP($B28,Warenliste!$A$6:$H$33,4,FALSE))</f>
        <v/>
      </c>
      <c r="D28" t="str">
        <f>IF(ISBLANK($B28),"",VLOOKUP($B28,Warenliste!$A$6:$H$33,2,FALSE))</f>
        <v/>
      </c>
      <c r="E28" s="37" t="str">
        <f>IF(ISBLANK($B28),"",VLOOKUP($B28,Warenliste!$A$6:$H$33,3,FALSE))</f>
        <v/>
      </c>
      <c r="F28" s="37" t="str">
        <f t="shared" si="0"/>
        <v/>
      </c>
      <c r="G28" s="2"/>
    </row>
    <row r="29" spans="1:7" x14ac:dyDescent="0.2">
      <c r="A29" s="3">
        <v>5</v>
      </c>
      <c r="B29" s="3"/>
      <c r="C29" t="str">
        <f>IF(ISBLANK($B29),"",VLOOKUP($B29,Warenliste!$A$6:$H$33,4,FALSE))</f>
        <v/>
      </c>
      <c r="D29" t="str">
        <f>IF(ISBLANK($B29),"",VLOOKUP($B29,Warenliste!$A$6:$H$33,2,FALSE))</f>
        <v/>
      </c>
      <c r="E29" s="37" t="str">
        <f>IF(ISBLANK($B29),"",VLOOKUP($B29,Warenliste!$A$6:$H$33,3,FALSE))</f>
        <v/>
      </c>
      <c r="F29" s="37" t="str">
        <f t="shared" si="0"/>
        <v/>
      </c>
      <c r="G29" s="2"/>
    </row>
    <row r="30" spans="1:7" x14ac:dyDescent="0.2">
      <c r="B30" s="3"/>
      <c r="C30" t="str">
        <f>IF(ISBLANK($B30),"",VLOOKUP($B30,Warenliste!$A$6:$H$33,4,FALSE))</f>
        <v/>
      </c>
      <c r="D30" t="str">
        <f>IF(ISBLANK($B30),"",VLOOKUP($B30,Warenliste!$A$6:$H$33,2,FALSE))</f>
        <v/>
      </c>
      <c r="E30" s="37" t="str">
        <f>IF(ISBLANK($B30),"",VLOOKUP($B30,Warenliste!$A$6:$H$33,3,FALSE))</f>
        <v/>
      </c>
      <c r="F30" s="37" t="str">
        <f t="shared" si="0"/>
        <v/>
      </c>
      <c r="G30" s="2" t="str">
        <f>IF(ISNUMBER(F30),F30*D30,"")</f>
        <v/>
      </c>
    </row>
    <row r="31" spans="1:7" x14ac:dyDescent="0.2">
      <c r="C31" t="str">
        <f>IF(ISBLANK($B31),"",VLOOKUP($B31,Warenliste!$A$6:$H$33,4,FALSE))</f>
        <v/>
      </c>
      <c r="D31" t="str">
        <f>IF(ISBLANK($B31),"",VLOOKUP($B31,Warenliste!$A$6:$H$33,4,FALSE))</f>
        <v/>
      </c>
      <c r="E31" s="37" t="str">
        <f>IF(ISBLANK($B31),"",VLOOKUP($B31,Warenliste!$A$6:$H$33,4,FALSE))</f>
        <v/>
      </c>
      <c r="F31" s="37" t="str">
        <f t="shared" si="0"/>
        <v/>
      </c>
      <c r="G31" s="2" t="str">
        <f>IF(ISNUMBER(F31),F31*D31,"")</f>
        <v/>
      </c>
    </row>
    <row r="32" spans="1:7" x14ac:dyDescent="0.2">
      <c r="C32" t="str">
        <f>IF(ISBLANK($B32),"",VLOOKUP($B32,Warenliste!$A$6:$H$33,4,FALSE))</f>
        <v/>
      </c>
      <c r="D32" t="str">
        <f>IF(ISBLANK($B32),"",VLOOKUP($B32,Warenliste!$A$6:$H$33,4,FALSE))</f>
        <v/>
      </c>
      <c r="E32" s="37" t="str">
        <f>IF(ISBLANK($B32),"",VLOOKUP($B32,Warenliste!$A$6:$H$33,4,FALSE))</f>
        <v/>
      </c>
      <c r="F32" s="37" t="str">
        <f t="shared" si="0"/>
        <v/>
      </c>
      <c r="G32" s="2" t="str">
        <f>IF(ISNUMBER(F32),F32*D32,"")</f>
        <v/>
      </c>
    </row>
    <row r="33" spans="4:7" x14ac:dyDescent="0.2">
      <c r="E33" s="37"/>
      <c r="F33" s="37" t="str">
        <f t="shared" si="0"/>
        <v/>
      </c>
      <c r="G33" s="2" t="str">
        <f>IF(ISNUMBER(F33),F33*D33,"")</f>
        <v/>
      </c>
    </row>
    <row r="34" spans="4:7" x14ac:dyDescent="0.2">
      <c r="E34" s="37"/>
      <c r="F34" s="37" t="str">
        <f t="shared" si="0"/>
        <v/>
      </c>
      <c r="G34" s="2" t="str">
        <f>IF(ISNUMBER(F34),F34*D34,"")</f>
        <v/>
      </c>
    </row>
    <row r="35" spans="4:7" x14ac:dyDescent="0.2">
      <c r="D35" t="s">
        <v>9</v>
      </c>
      <c r="E35" s="37"/>
      <c r="F35" s="26">
        <f>SUM(G25:G34)</f>
        <v>0</v>
      </c>
    </row>
    <row r="36" spans="4:7" x14ac:dyDescent="0.2">
      <c r="D36" t="s">
        <v>10</v>
      </c>
      <c r="E36" s="1">
        <v>0.19</v>
      </c>
      <c r="F36" s="26">
        <f>PRODUCT(F35*E36)</f>
        <v>0</v>
      </c>
    </row>
    <row r="37" spans="4:7" ht="15" x14ac:dyDescent="0.35">
      <c r="D37" t="s">
        <v>11</v>
      </c>
      <c r="F37" s="27">
        <f>SUM(F35,F36)</f>
        <v>0</v>
      </c>
    </row>
  </sheetData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9" sqref="B9"/>
    </sheetView>
  </sheetViews>
  <sheetFormatPr baseColWidth="10" defaultRowHeight="12.75" x14ac:dyDescent="0.2"/>
  <sheetData>
    <row r="1" spans="1:7" ht="18" x14ac:dyDescent="0.25">
      <c r="A1" s="21" t="s">
        <v>801</v>
      </c>
    </row>
    <row r="7" spans="1:7" x14ac:dyDescent="0.2">
      <c r="B7" s="36" t="s">
        <v>803</v>
      </c>
    </row>
    <row r="8" spans="1:7" x14ac:dyDescent="0.2">
      <c r="A8" s="36" t="s">
        <v>802</v>
      </c>
      <c r="B8">
        <v>5</v>
      </c>
      <c r="C8">
        <v>10</v>
      </c>
      <c r="D8">
        <v>15</v>
      </c>
      <c r="E8">
        <v>20</v>
      </c>
      <c r="F8">
        <v>25</v>
      </c>
      <c r="G8">
        <v>30</v>
      </c>
    </row>
    <row r="9" spans="1:7" x14ac:dyDescent="0.2">
      <c r="A9">
        <v>2</v>
      </c>
    </row>
    <row r="10" spans="1:7" x14ac:dyDescent="0.2">
      <c r="A10">
        <v>4</v>
      </c>
    </row>
    <row r="11" spans="1:7" x14ac:dyDescent="0.2">
      <c r="A11">
        <v>6</v>
      </c>
    </row>
    <row r="12" spans="1:7" x14ac:dyDescent="0.2">
      <c r="A12">
        <v>8</v>
      </c>
    </row>
    <row r="13" spans="1:7" x14ac:dyDescent="0.2">
      <c r="A13">
        <v>10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16" workbookViewId="0">
      <selection activeCell="A6" sqref="A6"/>
    </sheetView>
  </sheetViews>
  <sheetFormatPr baseColWidth="10" defaultRowHeight="12.75" x14ac:dyDescent="0.2"/>
  <sheetData>
    <row r="1" spans="1:6" ht="15.75" x14ac:dyDescent="0.25">
      <c r="A1" s="22" t="s">
        <v>815</v>
      </c>
    </row>
    <row r="2" spans="1:6" s="22" customFormat="1" ht="15.75" x14ac:dyDescent="0.25">
      <c r="A2" s="22" t="s">
        <v>804</v>
      </c>
    </row>
    <row r="3" spans="1:6" x14ac:dyDescent="0.2">
      <c r="A3" t="s">
        <v>805</v>
      </c>
    </row>
    <row r="5" spans="1:6" x14ac:dyDescent="0.2">
      <c r="A5" t="s">
        <v>825</v>
      </c>
    </row>
    <row r="6" spans="1:6" x14ac:dyDescent="0.2">
      <c r="B6" t="s">
        <v>807</v>
      </c>
    </row>
    <row r="7" spans="1:6" x14ac:dyDescent="0.2">
      <c r="A7" t="s">
        <v>806</v>
      </c>
      <c r="B7" s="46">
        <v>2</v>
      </c>
      <c r="C7" s="46">
        <v>4</v>
      </c>
      <c r="D7" s="46">
        <v>6</v>
      </c>
      <c r="E7" s="46">
        <v>7</v>
      </c>
      <c r="F7" s="46">
        <v>9</v>
      </c>
    </row>
    <row r="8" spans="1:6" x14ac:dyDescent="0.2">
      <c r="A8" s="46">
        <v>1</v>
      </c>
    </row>
    <row r="9" spans="1:6" x14ac:dyDescent="0.2">
      <c r="A9" s="46">
        <v>3</v>
      </c>
    </row>
    <row r="10" spans="1:6" x14ac:dyDescent="0.2">
      <c r="A10" s="46">
        <v>5</v>
      </c>
    </row>
    <row r="11" spans="1:6" x14ac:dyDescent="0.2">
      <c r="A11" s="46">
        <v>8</v>
      </c>
    </row>
    <row r="12" spans="1:6" x14ac:dyDescent="0.2">
      <c r="A12" s="46">
        <v>10</v>
      </c>
    </row>
    <row r="16" spans="1:6" ht="15.75" x14ac:dyDescent="0.25">
      <c r="A16" s="22" t="s">
        <v>812</v>
      </c>
    </row>
    <row r="17" spans="1:4" x14ac:dyDescent="0.2">
      <c r="A17" s="36" t="s">
        <v>808</v>
      </c>
    </row>
    <row r="19" spans="1:4" x14ac:dyDescent="0.2">
      <c r="A19" s="36" t="s">
        <v>809</v>
      </c>
    </row>
    <row r="20" spans="1:4" x14ac:dyDescent="0.2">
      <c r="B20" s="36" t="s">
        <v>811</v>
      </c>
    </row>
    <row r="21" spans="1:4" x14ac:dyDescent="0.2">
      <c r="A21" s="36" t="s">
        <v>810</v>
      </c>
      <c r="B21" s="46">
        <v>2</v>
      </c>
      <c r="C21" s="46">
        <v>3</v>
      </c>
      <c r="D21" s="46">
        <v>4</v>
      </c>
    </row>
    <row r="22" spans="1:4" x14ac:dyDescent="0.2">
      <c r="A22" s="46">
        <v>6</v>
      </c>
    </row>
    <row r="23" spans="1:4" x14ac:dyDescent="0.2">
      <c r="A23" s="46">
        <v>8</v>
      </c>
    </row>
    <row r="24" spans="1:4" x14ac:dyDescent="0.2">
      <c r="A24" s="46">
        <v>10</v>
      </c>
    </row>
    <row r="28" spans="1:4" ht="15.75" x14ac:dyDescent="0.25">
      <c r="A28" s="22" t="s">
        <v>813</v>
      </c>
    </row>
    <row r="30" spans="1:4" x14ac:dyDescent="0.2">
      <c r="A30" s="36" t="s">
        <v>814</v>
      </c>
    </row>
    <row r="32" spans="1:4" x14ac:dyDescent="0.2">
      <c r="A32" t="s">
        <v>817</v>
      </c>
    </row>
    <row r="33" spans="1:5" x14ac:dyDescent="0.2">
      <c r="B33" t="s">
        <v>811</v>
      </c>
    </row>
    <row r="34" spans="1:5" x14ac:dyDescent="0.2">
      <c r="A34" t="s">
        <v>816</v>
      </c>
      <c r="B34" s="46">
        <v>2</v>
      </c>
      <c r="C34" s="46">
        <v>4</v>
      </c>
      <c r="D34" s="46">
        <v>6</v>
      </c>
    </row>
    <row r="35" spans="1:5" x14ac:dyDescent="0.2">
      <c r="A35" s="46">
        <v>1</v>
      </c>
    </row>
    <row r="36" spans="1:5" x14ac:dyDescent="0.2">
      <c r="A36" s="46">
        <v>3</v>
      </c>
    </row>
    <row r="37" spans="1:5" x14ac:dyDescent="0.2">
      <c r="A37" s="46">
        <v>8</v>
      </c>
    </row>
    <row r="38" spans="1:5" x14ac:dyDescent="0.2">
      <c r="A38" s="46">
        <v>10</v>
      </c>
    </row>
    <row r="42" spans="1:5" x14ac:dyDescent="0.2">
      <c r="A42" t="s">
        <v>818</v>
      </c>
    </row>
    <row r="43" spans="1:5" x14ac:dyDescent="0.2">
      <c r="A43" t="s">
        <v>819</v>
      </c>
    </row>
    <row r="45" spans="1:5" x14ac:dyDescent="0.2">
      <c r="A45" t="s">
        <v>820</v>
      </c>
    </row>
    <row r="46" spans="1:5" x14ac:dyDescent="0.2">
      <c r="B46" t="s">
        <v>806</v>
      </c>
    </row>
    <row r="47" spans="1:5" x14ac:dyDescent="0.2">
      <c r="A47" t="s">
        <v>807</v>
      </c>
      <c r="B47" s="46">
        <v>1</v>
      </c>
      <c r="C47" s="46">
        <v>3</v>
      </c>
      <c r="D47" s="46">
        <v>5</v>
      </c>
      <c r="E47" s="46">
        <v>7</v>
      </c>
    </row>
    <row r="48" spans="1:5" x14ac:dyDescent="0.2">
      <c r="A48" s="46">
        <v>4</v>
      </c>
    </row>
    <row r="49" spans="1:1" x14ac:dyDescent="0.2">
      <c r="A49" s="46">
        <v>5</v>
      </c>
    </row>
    <row r="50" spans="1:1" x14ac:dyDescent="0.2">
      <c r="A50" s="46">
        <v>6</v>
      </c>
    </row>
    <row r="51" spans="1:1" x14ac:dyDescent="0.2">
      <c r="A51" s="46">
        <v>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opLeftCell="A73" workbookViewId="0">
      <selection activeCell="B108" sqref="B108:B112"/>
    </sheetView>
  </sheetViews>
  <sheetFormatPr baseColWidth="10" defaultRowHeight="12.75" x14ac:dyDescent="0.2"/>
  <cols>
    <col min="1" max="1" width="16" customWidth="1"/>
    <col min="2" max="2" width="19.85546875" customWidth="1"/>
    <col min="3" max="3" width="19.28515625" customWidth="1"/>
    <col min="4" max="4" width="17.5703125" customWidth="1"/>
  </cols>
  <sheetData>
    <row r="1" spans="1:3" s="22" customFormat="1" ht="15.75" x14ac:dyDescent="0.25">
      <c r="A1" s="22" t="s">
        <v>166</v>
      </c>
    </row>
    <row r="5" spans="1:3" x14ac:dyDescent="0.2">
      <c r="A5" s="16" t="s">
        <v>180</v>
      </c>
    </row>
    <row r="7" spans="1:3" x14ac:dyDescent="0.2">
      <c r="A7" t="s">
        <v>164</v>
      </c>
      <c r="B7" t="s">
        <v>165</v>
      </c>
      <c r="C7" t="s">
        <v>179</v>
      </c>
    </row>
    <row r="8" spans="1:3" x14ac:dyDescent="0.2">
      <c r="A8">
        <v>1</v>
      </c>
    </row>
    <row r="9" spans="1:3" x14ac:dyDescent="0.2">
      <c r="A9">
        <v>2</v>
      </c>
    </row>
    <row r="10" spans="1:3" x14ac:dyDescent="0.2">
      <c r="A10">
        <v>3</v>
      </c>
    </row>
    <row r="11" spans="1:3" x14ac:dyDescent="0.2">
      <c r="A11">
        <v>4</v>
      </c>
    </row>
    <row r="12" spans="1:3" x14ac:dyDescent="0.2">
      <c r="A12">
        <v>5</v>
      </c>
    </row>
    <row r="13" spans="1:3" x14ac:dyDescent="0.2">
      <c r="A13">
        <v>6</v>
      </c>
    </row>
    <row r="14" spans="1:3" x14ac:dyDescent="0.2">
      <c r="A14">
        <v>7</v>
      </c>
    </row>
    <row r="15" spans="1:3" x14ac:dyDescent="0.2">
      <c r="A15">
        <v>8</v>
      </c>
    </row>
    <row r="16" spans="1:3" x14ac:dyDescent="0.2">
      <c r="A16">
        <v>9</v>
      </c>
    </row>
    <row r="20" spans="1:3" x14ac:dyDescent="0.2">
      <c r="A20" s="16" t="s">
        <v>170</v>
      </c>
    </row>
    <row r="22" spans="1:3" s="16" customFormat="1" x14ac:dyDescent="0.2">
      <c r="B22" s="16" t="s">
        <v>167</v>
      </c>
      <c r="C22" s="16" t="s">
        <v>168</v>
      </c>
    </row>
    <row r="23" spans="1:3" x14ac:dyDescent="0.2">
      <c r="B23">
        <v>4</v>
      </c>
      <c r="C23">
        <v>6</v>
      </c>
    </row>
    <row r="24" spans="1:3" x14ac:dyDescent="0.2">
      <c r="B24">
        <v>6</v>
      </c>
      <c r="C24">
        <v>5</v>
      </c>
    </row>
    <row r="25" spans="1:3" x14ac:dyDescent="0.2">
      <c r="B25">
        <v>3</v>
      </c>
      <c r="C25">
        <v>4</v>
      </c>
    </row>
    <row r="26" spans="1:3" x14ac:dyDescent="0.2">
      <c r="B26">
        <v>7</v>
      </c>
      <c r="C26">
        <v>8</v>
      </c>
    </row>
    <row r="27" spans="1:3" x14ac:dyDescent="0.2">
      <c r="B27">
        <v>9</v>
      </c>
      <c r="C27">
        <v>9</v>
      </c>
    </row>
    <row r="28" spans="1:3" x14ac:dyDescent="0.2">
      <c r="B28">
        <v>6</v>
      </c>
      <c r="C28">
        <v>5</v>
      </c>
    </row>
    <row r="29" spans="1:3" x14ac:dyDescent="0.2">
      <c r="A29" s="16" t="s">
        <v>169</v>
      </c>
      <c r="B29" s="17"/>
      <c r="C29" s="17"/>
    </row>
    <row r="34" spans="1:4" s="16" customFormat="1" x14ac:dyDescent="0.2">
      <c r="A34" s="16" t="s">
        <v>173</v>
      </c>
    </row>
    <row r="36" spans="1:4" s="16" customFormat="1" x14ac:dyDescent="0.2">
      <c r="A36" s="16" t="s">
        <v>164</v>
      </c>
      <c r="B36" s="16" t="s">
        <v>171</v>
      </c>
      <c r="C36" s="16" t="s">
        <v>172</v>
      </c>
      <c r="D36" s="16" t="s">
        <v>174</v>
      </c>
    </row>
    <row r="37" spans="1:4" x14ac:dyDescent="0.2">
      <c r="A37">
        <v>1</v>
      </c>
    </row>
    <row r="38" spans="1:4" x14ac:dyDescent="0.2">
      <c r="A38">
        <v>5</v>
      </c>
    </row>
    <row r="39" spans="1:4" x14ac:dyDescent="0.2">
      <c r="A39">
        <v>10</v>
      </c>
    </row>
    <row r="40" spans="1:4" x14ac:dyDescent="0.2">
      <c r="A40">
        <v>15</v>
      </c>
    </row>
    <row r="41" spans="1:4" x14ac:dyDescent="0.2">
      <c r="A41">
        <v>20</v>
      </c>
    </row>
    <row r="42" spans="1:4" x14ac:dyDescent="0.2">
      <c r="A42">
        <v>25</v>
      </c>
    </row>
    <row r="43" spans="1:4" x14ac:dyDescent="0.2">
      <c r="A43">
        <v>30</v>
      </c>
    </row>
    <row r="44" spans="1:4" x14ac:dyDescent="0.2">
      <c r="A44">
        <v>35</v>
      </c>
    </row>
    <row r="49" spans="1:4" x14ac:dyDescent="0.2">
      <c r="A49" s="16" t="s">
        <v>181</v>
      </c>
    </row>
    <row r="51" spans="1:4" x14ac:dyDescent="0.2">
      <c r="A51" t="s">
        <v>175</v>
      </c>
      <c r="B51" t="s">
        <v>176</v>
      </c>
      <c r="C51" t="s">
        <v>177</v>
      </c>
      <c r="D51" t="s">
        <v>178</v>
      </c>
    </row>
    <row r="52" spans="1:4" x14ac:dyDescent="0.2">
      <c r="A52">
        <v>0</v>
      </c>
      <c r="C52" s="25"/>
      <c r="D52" s="25"/>
    </row>
    <row r="53" spans="1:4" x14ac:dyDescent="0.2">
      <c r="A53">
        <v>10</v>
      </c>
      <c r="C53" s="25"/>
      <c r="D53" s="25"/>
    </row>
    <row r="54" spans="1:4" x14ac:dyDescent="0.2">
      <c r="A54">
        <v>20</v>
      </c>
      <c r="C54" s="25"/>
      <c r="D54" s="25"/>
    </row>
    <row r="55" spans="1:4" x14ac:dyDescent="0.2">
      <c r="A55">
        <v>30</v>
      </c>
      <c r="C55" s="25"/>
      <c r="D55" s="25"/>
    </row>
    <row r="56" spans="1:4" x14ac:dyDescent="0.2">
      <c r="A56">
        <v>40</v>
      </c>
      <c r="C56" s="25"/>
      <c r="D56" s="25"/>
    </row>
    <row r="57" spans="1:4" x14ac:dyDescent="0.2">
      <c r="A57">
        <v>50</v>
      </c>
      <c r="C57" s="25"/>
      <c r="D57" s="25"/>
    </row>
    <row r="58" spans="1:4" x14ac:dyDescent="0.2">
      <c r="A58">
        <v>60</v>
      </c>
      <c r="C58" s="25"/>
      <c r="D58" s="25"/>
    </row>
    <row r="59" spans="1:4" x14ac:dyDescent="0.2">
      <c r="A59">
        <v>70</v>
      </c>
      <c r="C59" s="25"/>
      <c r="D59" s="25"/>
    </row>
    <row r="60" spans="1:4" x14ac:dyDescent="0.2">
      <c r="A60">
        <v>80</v>
      </c>
      <c r="C60" s="25"/>
      <c r="D60" s="25"/>
    </row>
    <row r="61" spans="1:4" x14ac:dyDescent="0.2">
      <c r="A61">
        <v>90</v>
      </c>
      <c r="C61" s="25"/>
      <c r="D61" s="25"/>
    </row>
    <row r="66" spans="1:2" x14ac:dyDescent="0.2">
      <c r="A66" t="s">
        <v>792</v>
      </c>
    </row>
    <row r="67" spans="1:2" x14ac:dyDescent="0.2">
      <c r="A67">
        <v>2</v>
      </c>
      <c r="B67">
        <f>FACT(A67)</f>
        <v>2</v>
      </c>
    </row>
    <row r="68" spans="1:2" x14ac:dyDescent="0.2">
      <c r="A68">
        <v>3</v>
      </c>
      <c r="B68">
        <f t="shared" ref="B68:B71" si="0">FACT(A68)</f>
        <v>6</v>
      </c>
    </row>
    <row r="69" spans="1:2" x14ac:dyDescent="0.2">
      <c r="A69">
        <v>4</v>
      </c>
      <c r="B69">
        <f t="shared" si="0"/>
        <v>24</v>
      </c>
    </row>
    <row r="70" spans="1:2" x14ac:dyDescent="0.2">
      <c r="A70">
        <v>5</v>
      </c>
      <c r="B70">
        <f t="shared" si="0"/>
        <v>120</v>
      </c>
    </row>
    <row r="71" spans="1:2" x14ac:dyDescent="0.2">
      <c r="A71">
        <v>6</v>
      </c>
      <c r="B71">
        <f t="shared" si="0"/>
        <v>720</v>
      </c>
    </row>
    <row r="74" spans="1:2" x14ac:dyDescent="0.2">
      <c r="A74" t="s">
        <v>793</v>
      </c>
    </row>
    <row r="75" spans="1:2" x14ac:dyDescent="0.2">
      <c r="A75">
        <v>2</v>
      </c>
      <c r="B75">
        <v>6</v>
      </c>
    </row>
    <row r="76" spans="1:2" x14ac:dyDescent="0.2">
      <c r="A76">
        <v>4</v>
      </c>
      <c r="B76">
        <v>13</v>
      </c>
    </row>
    <row r="77" spans="1:2" x14ac:dyDescent="0.2">
      <c r="A77">
        <v>7</v>
      </c>
      <c r="B77">
        <v>5</v>
      </c>
    </row>
    <row r="81" spans="1:3" x14ac:dyDescent="0.2">
      <c r="A81" t="s">
        <v>794</v>
      </c>
    </row>
    <row r="82" spans="1:3" x14ac:dyDescent="0.2">
      <c r="A82">
        <v>1024</v>
      </c>
      <c r="B82">
        <v>72</v>
      </c>
      <c r="C82">
        <v>56</v>
      </c>
    </row>
    <row r="83" spans="1:3" x14ac:dyDescent="0.2">
      <c r="A83">
        <v>16</v>
      </c>
      <c r="B83">
        <v>99</v>
      </c>
      <c r="C83">
        <v>84</v>
      </c>
    </row>
    <row r="84" spans="1:3" x14ac:dyDescent="0.2">
      <c r="A84">
        <v>48</v>
      </c>
      <c r="B84">
        <v>108</v>
      </c>
      <c r="C84">
        <v>91</v>
      </c>
    </row>
    <row r="88" spans="1:3" x14ac:dyDescent="0.2">
      <c r="A88" t="s">
        <v>826</v>
      </c>
    </row>
    <row r="89" spans="1:3" x14ac:dyDescent="0.2">
      <c r="A89" t="s">
        <v>795</v>
      </c>
      <c r="B89" s="37">
        <v>20000</v>
      </c>
      <c r="C89" s="37">
        <v>20000</v>
      </c>
    </row>
    <row r="90" spans="1:3" x14ac:dyDescent="0.2">
      <c r="A90" t="s">
        <v>796</v>
      </c>
      <c r="B90" s="9">
        <v>43374</v>
      </c>
      <c r="C90" s="9">
        <v>43374</v>
      </c>
    </row>
    <row r="91" spans="1:3" x14ac:dyDescent="0.2">
      <c r="A91" t="s">
        <v>797</v>
      </c>
      <c r="B91" s="37">
        <v>21256</v>
      </c>
      <c r="C91" s="45">
        <v>20854</v>
      </c>
    </row>
    <row r="92" spans="1:3" x14ac:dyDescent="0.2">
      <c r="A92" t="s">
        <v>798</v>
      </c>
      <c r="B92" s="9">
        <v>43770</v>
      </c>
      <c r="C92" s="9">
        <v>43678</v>
      </c>
    </row>
    <row r="93" spans="1:3" x14ac:dyDescent="0.2">
      <c r="A93" t="s">
        <v>827</v>
      </c>
      <c r="B93" s="1"/>
      <c r="C93" s="37"/>
    </row>
    <row r="97" spans="1:3" x14ac:dyDescent="0.2">
      <c r="A97" t="s">
        <v>828</v>
      </c>
    </row>
    <row r="99" spans="1:3" x14ac:dyDescent="0.2">
      <c r="A99" t="s">
        <v>829</v>
      </c>
      <c r="B99" t="s">
        <v>830</v>
      </c>
      <c r="C99" t="s">
        <v>831</v>
      </c>
    </row>
    <row r="100" spans="1:3" x14ac:dyDescent="0.2">
      <c r="A100">
        <v>5</v>
      </c>
    </row>
    <row r="101" spans="1:3" x14ac:dyDescent="0.2">
      <c r="A101">
        <v>50</v>
      </c>
    </row>
    <row r="102" spans="1:3" x14ac:dyDescent="0.2">
      <c r="A102">
        <v>500</v>
      </c>
    </row>
    <row r="103" spans="1:3" x14ac:dyDescent="0.2">
      <c r="A103">
        <v>502</v>
      </c>
    </row>
    <row r="104" spans="1:3" x14ac:dyDescent="0.2">
      <c r="A104">
        <v>511</v>
      </c>
    </row>
    <row r="107" spans="1:3" x14ac:dyDescent="0.2">
      <c r="A107" t="s">
        <v>830</v>
      </c>
      <c r="B107" t="s">
        <v>832</v>
      </c>
      <c r="C107" t="s">
        <v>831</v>
      </c>
    </row>
    <row r="108" spans="1:3" x14ac:dyDescent="0.2">
      <c r="A108">
        <v>10010</v>
      </c>
    </row>
    <row r="109" spans="1:3" x14ac:dyDescent="0.2">
      <c r="A109">
        <v>1010101</v>
      </c>
    </row>
    <row r="110" spans="1:3" x14ac:dyDescent="0.2">
      <c r="A110">
        <v>110110110</v>
      </c>
    </row>
    <row r="111" spans="1:3" x14ac:dyDescent="0.2">
      <c r="A111">
        <v>111011101</v>
      </c>
    </row>
    <row r="112" spans="1:3" x14ac:dyDescent="0.2">
      <c r="A112" s="15">
        <v>101010101</v>
      </c>
    </row>
  </sheetData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2.75" x14ac:dyDescent="0.2"/>
  <cols>
    <col min="1" max="1" width="12.85546875" customWidth="1"/>
    <col min="2" max="2" width="12.28515625" customWidth="1"/>
    <col min="3" max="3" width="12.42578125" customWidth="1"/>
  </cols>
  <sheetData>
    <row r="1" spans="1:5" ht="15.75" x14ac:dyDescent="0.25">
      <c r="A1" s="22" t="s">
        <v>800</v>
      </c>
    </row>
    <row r="4" spans="1:5" ht="38.25" x14ac:dyDescent="0.2">
      <c r="A4" t="s">
        <v>771</v>
      </c>
      <c r="B4" s="6" t="s">
        <v>775</v>
      </c>
      <c r="C4" s="6" t="s">
        <v>774</v>
      </c>
      <c r="D4" t="s">
        <v>772</v>
      </c>
      <c r="E4" t="s">
        <v>773</v>
      </c>
    </row>
    <row r="5" spans="1:5" x14ac:dyDescent="0.2">
      <c r="A5">
        <v>12.3215</v>
      </c>
      <c r="C5" s="32"/>
    </row>
    <row r="6" spans="1:5" x14ac:dyDescent="0.2">
      <c r="A6">
        <v>2.3250000000000002</v>
      </c>
      <c r="C6" s="32"/>
    </row>
    <row r="7" spans="1:5" x14ac:dyDescent="0.2">
      <c r="A7">
        <v>1.9985200000000001</v>
      </c>
      <c r="C7" s="32"/>
    </row>
    <row r="8" spans="1:5" x14ac:dyDescent="0.2">
      <c r="A8">
        <v>6.5</v>
      </c>
      <c r="C8" s="32"/>
    </row>
    <row r="9" spans="1:5" x14ac:dyDescent="0.2">
      <c r="A9">
        <v>6.4989999999999997</v>
      </c>
      <c r="C9" s="32"/>
    </row>
    <row r="10" spans="1:5" x14ac:dyDescent="0.2">
      <c r="A10">
        <v>6.5010000000000003</v>
      </c>
      <c r="C10" s="32"/>
    </row>
    <row r="11" spans="1:5" x14ac:dyDescent="0.2">
      <c r="A11">
        <v>5.9989999999999997</v>
      </c>
      <c r="C11" s="32"/>
    </row>
    <row r="12" spans="1:5" x14ac:dyDescent="0.2">
      <c r="A12">
        <v>6.0000999999999998</v>
      </c>
      <c r="C12" s="32"/>
    </row>
  </sheetData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J24" sqref="J24"/>
    </sheetView>
  </sheetViews>
  <sheetFormatPr baseColWidth="10" defaultRowHeight="12.75" x14ac:dyDescent="0.2"/>
  <cols>
    <col min="2" max="2" width="12.7109375" customWidth="1"/>
  </cols>
  <sheetData>
    <row r="1" spans="1:6" ht="18" x14ac:dyDescent="0.25">
      <c r="A1" s="23" t="s">
        <v>163</v>
      </c>
    </row>
    <row r="3" spans="1:6" x14ac:dyDescent="0.2">
      <c r="A3" t="s">
        <v>50</v>
      </c>
      <c r="E3" t="s">
        <v>51</v>
      </c>
      <c r="F3" t="s">
        <v>51</v>
      </c>
    </row>
    <row r="5" spans="1:6" x14ac:dyDescent="0.2">
      <c r="B5" s="2"/>
      <c r="C5" s="11"/>
      <c r="D5" s="9"/>
      <c r="F5" s="12"/>
    </row>
    <row r="6" spans="1:6" x14ac:dyDescent="0.2">
      <c r="B6" s="2"/>
      <c r="C6" s="11"/>
      <c r="D6" s="9"/>
      <c r="F6" s="12"/>
    </row>
    <row r="7" spans="1:6" x14ac:dyDescent="0.2">
      <c r="B7" s="2"/>
      <c r="C7" s="11"/>
      <c r="D7" s="9"/>
      <c r="F7" s="12"/>
    </row>
    <row r="10" spans="1:6" x14ac:dyDescent="0.2">
      <c r="B10" s="2"/>
    </row>
    <row r="11" spans="1:6" x14ac:dyDescent="0.2">
      <c r="B11" s="2" t="s">
        <v>52</v>
      </c>
      <c r="C11" t="s">
        <v>53</v>
      </c>
      <c r="D11" t="s">
        <v>54</v>
      </c>
      <c r="E11" t="s">
        <v>55</v>
      </c>
    </row>
    <row r="12" spans="1:6" x14ac:dyDescent="0.2">
      <c r="A12" t="s">
        <v>56</v>
      </c>
      <c r="B12" s="31">
        <v>35</v>
      </c>
      <c r="C12" s="32">
        <v>40</v>
      </c>
      <c r="D12" s="31">
        <v>45</v>
      </c>
      <c r="E12" s="32">
        <v>50</v>
      </c>
    </row>
    <row r="13" spans="1:6" x14ac:dyDescent="0.2">
      <c r="A13" t="s">
        <v>57</v>
      </c>
      <c r="B13" s="31">
        <v>4</v>
      </c>
      <c r="C13" s="32">
        <v>6</v>
      </c>
      <c r="D13" s="31">
        <v>8</v>
      </c>
      <c r="E13" s="32">
        <v>10</v>
      </c>
    </row>
    <row r="14" spans="1:6" x14ac:dyDescent="0.2">
      <c r="A14" t="s">
        <v>58</v>
      </c>
      <c r="B14" s="31">
        <v>20</v>
      </c>
      <c r="C14" s="32">
        <v>23</v>
      </c>
      <c r="D14" s="31">
        <v>26</v>
      </c>
      <c r="E14" s="32">
        <v>29</v>
      </c>
    </row>
    <row r="15" spans="1:6" x14ac:dyDescent="0.2">
      <c r="A15" t="s">
        <v>59</v>
      </c>
      <c r="B15" s="32">
        <v>18</v>
      </c>
      <c r="C15" s="32">
        <v>19</v>
      </c>
      <c r="D15" s="32">
        <v>20</v>
      </c>
      <c r="E15" s="32">
        <v>21</v>
      </c>
    </row>
    <row r="16" spans="1:6" x14ac:dyDescent="0.2">
      <c r="A16" s="13" t="s">
        <v>60</v>
      </c>
      <c r="B16" s="14"/>
      <c r="C16" s="14"/>
      <c r="D16" s="14"/>
      <c r="E16" s="14"/>
    </row>
    <row r="20" spans="1:5" x14ac:dyDescent="0.2">
      <c r="A20" s="2"/>
      <c r="B20" s="11"/>
      <c r="C20" s="9" t="s">
        <v>61</v>
      </c>
      <c r="E20" s="12"/>
    </row>
    <row r="21" spans="1:5" x14ac:dyDescent="0.2">
      <c r="A21" s="2"/>
      <c r="C21" t="s">
        <v>62</v>
      </c>
    </row>
    <row r="23" spans="1:5" x14ac:dyDescent="0.2">
      <c r="A23" s="16" t="s">
        <v>63</v>
      </c>
      <c r="B23" s="16">
        <v>18</v>
      </c>
    </row>
    <row r="25" spans="1:5" x14ac:dyDescent="0.2">
      <c r="A25" t="s">
        <v>767</v>
      </c>
    </row>
    <row r="26" spans="1:5" x14ac:dyDescent="0.2">
      <c r="A26" t="s">
        <v>64</v>
      </c>
      <c r="B26" s="2" t="s">
        <v>52</v>
      </c>
      <c r="C26" t="s">
        <v>53</v>
      </c>
      <c r="D26" t="s">
        <v>54</v>
      </c>
      <c r="E26" t="s">
        <v>55</v>
      </c>
    </row>
    <row r="27" spans="1:5" x14ac:dyDescent="0.2">
      <c r="A27" s="15">
        <v>1</v>
      </c>
      <c r="B27" s="14"/>
      <c r="C27" s="14"/>
      <c r="D27" s="14"/>
      <c r="E27" s="14"/>
    </row>
    <row r="28" spans="1:5" x14ac:dyDescent="0.2">
      <c r="A28" s="15">
        <v>2</v>
      </c>
      <c r="B28" s="14"/>
      <c r="C28" s="14"/>
      <c r="D28" s="14"/>
      <c r="E28" s="14"/>
    </row>
    <row r="29" spans="1:5" x14ac:dyDescent="0.2">
      <c r="A29" s="15">
        <v>3</v>
      </c>
      <c r="B29" s="14"/>
      <c r="C29" s="14"/>
      <c r="D29" s="14"/>
      <c r="E29" s="14"/>
    </row>
    <row r="30" spans="1:5" x14ac:dyDescent="0.2">
      <c r="A30" s="15">
        <v>4</v>
      </c>
      <c r="B30" s="14"/>
      <c r="C30" s="14"/>
      <c r="D30" s="14"/>
      <c r="E30" s="14"/>
    </row>
    <row r="31" spans="1:5" x14ac:dyDescent="0.2">
      <c r="A31" s="15">
        <v>8</v>
      </c>
      <c r="B31" s="14"/>
      <c r="C31" s="14"/>
      <c r="D31" s="14"/>
      <c r="E31" s="14"/>
    </row>
  </sheetData>
  <phoneticPr fontId="11" type="noConversion"/>
  <printOptions headings="1" gridLines="1" gridLinesSet="0"/>
  <pageMargins left="0.78740157499999996" right="0.78740157499999996" top="0.984251969" bottom="0.984251969" header="0.51181102300000003" footer="0.51181102300000003"/>
  <pageSetup paperSize="9" orientation="landscape" horizontalDpi="4294967292" verticalDpi="300" r:id="rId1"/>
  <headerFooter alignWithMargins="0">
    <oddHeader>&amp;A</oddHeader>
    <oddFooter>Seite &amp;P</oddFooter>
  </headerFooter>
  <drawing r:id="rId2"/>
  <legacyDrawing r:id="rId3"/>
  <oleObjects>
    <mc:AlternateContent xmlns:mc="http://schemas.openxmlformats.org/markup-compatibility/2006">
      <mc:Choice Requires="x14">
        <oleObject progId="Equation.2" shapeId="1036" r:id="rId4">
          <objectPr defaultSize="0" autoPict="0" r:id="rId5">
            <anchor moveWithCells="1">
              <from>
                <xdr:col>2</xdr:col>
                <xdr:colOff>381000</xdr:colOff>
                <xdr:row>1</xdr:row>
                <xdr:rowOff>66675</xdr:rowOff>
              </from>
              <to>
                <xdr:col>4</xdr:col>
                <xdr:colOff>533400</xdr:colOff>
                <xdr:row>6</xdr:row>
                <xdr:rowOff>28575</xdr:rowOff>
              </to>
            </anchor>
          </objectPr>
        </oleObject>
      </mc:Choice>
      <mc:Fallback>
        <oleObject progId="Equation.2" shapeId="1036" r:id="rId4"/>
      </mc:Fallback>
    </mc:AlternateContent>
    <mc:AlternateContent xmlns:mc="http://schemas.openxmlformats.org/markup-compatibility/2006">
      <mc:Choice Requires="x14">
        <oleObject progId="Equation.3" shapeId="1040" r:id="rId6">
          <objectPr defaultSize="0" autoPict="0" r:id="rId7">
            <anchor moveWithCells="1">
              <from>
                <xdr:col>0</xdr:col>
                <xdr:colOff>9525</xdr:colOff>
                <xdr:row>19</xdr:row>
                <xdr:rowOff>38100</xdr:rowOff>
              </from>
              <to>
                <xdr:col>1</xdr:col>
                <xdr:colOff>600075</xdr:colOff>
                <xdr:row>21</xdr:row>
                <xdr:rowOff>19050</xdr:rowOff>
              </to>
            </anchor>
          </objectPr>
        </oleObject>
      </mc:Choice>
      <mc:Fallback>
        <oleObject progId="Equation.3" shapeId="1040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baseColWidth="10" defaultRowHeight="12.75" x14ac:dyDescent="0.2"/>
  <cols>
    <col min="2" max="9" width="11.5703125" customWidth="1"/>
  </cols>
  <sheetData>
    <row r="1" spans="1:9" s="23" customFormat="1" ht="18" x14ac:dyDescent="0.25">
      <c r="A1" s="23" t="s">
        <v>65</v>
      </c>
    </row>
    <row r="7" spans="1:9" x14ac:dyDescent="0.2">
      <c r="A7" t="s">
        <v>66</v>
      </c>
      <c r="B7" t="s">
        <v>67</v>
      </c>
      <c r="C7" t="s">
        <v>68</v>
      </c>
      <c r="D7" t="s">
        <v>69</v>
      </c>
    </row>
    <row r="8" spans="1:9" x14ac:dyDescent="0.2">
      <c r="A8">
        <v>5</v>
      </c>
      <c r="B8">
        <v>249.22</v>
      </c>
      <c r="C8">
        <v>406.65</v>
      </c>
      <c r="D8">
        <v>4.0399999999999998E-2</v>
      </c>
    </row>
    <row r="9" spans="1:9" x14ac:dyDescent="0.2">
      <c r="A9">
        <v>-10</v>
      </c>
      <c r="B9">
        <v>249.22</v>
      </c>
      <c r="C9">
        <v>401.18</v>
      </c>
      <c r="D9">
        <v>6.54E-2</v>
      </c>
    </row>
    <row r="10" spans="1:9" x14ac:dyDescent="0.2">
      <c r="A10">
        <v>-20</v>
      </c>
      <c r="B10">
        <v>249.22</v>
      </c>
      <c r="C10">
        <v>397.07</v>
      </c>
      <c r="D10">
        <v>9.2899999999999996E-2</v>
      </c>
    </row>
    <row r="11" spans="1:9" x14ac:dyDescent="0.2">
      <c r="A11">
        <v>-30</v>
      </c>
      <c r="B11">
        <v>249.22</v>
      </c>
      <c r="C11">
        <v>392.65</v>
      </c>
      <c r="D11">
        <v>0.13600000000000001</v>
      </c>
    </row>
    <row r="12" spans="1:9" x14ac:dyDescent="0.2">
      <c r="A12">
        <v>-40</v>
      </c>
      <c r="B12">
        <v>249.22</v>
      </c>
      <c r="C12">
        <v>387.97</v>
      </c>
      <c r="D12">
        <v>0.20599999999999999</v>
      </c>
    </row>
    <row r="14" spans="1:9" x14ac:dyDescent="0.2">
      <c r="A14" t="s">
        <v>161</v>
      </c>
    </row>
    <row r="15" spans="1:9" x14ac:dyDescent="0.2">
      <c r="B15" t="s">
        <v>70</v>
      </c>
    </row>
    <row r="16" spans="1:9" x14ac:dyDescent="0.2">
      <c r="A16" t="s">
        <v>71</v>
      </c>
      <c r="B16" s="10">
        <v>6.0000000000000001E-3</v>
      </c>
      <c r="C16" s="10">
        <v>8.0000000000000002E-3</v>
      </c>
      <c r="D16" s="10">
        <v>0.01</v>
      </c>
      <c r="E16" s="10">
        <v>1.2999999999999999E-2</v>
      </c>
      <c r="F16" s="10">
        <v>1.6E-2</v>
      </c>
      <c r="G16" s="10">
        <v>0.02</v>
      </c>
      <c r="H16" s="10">
        <v>2.5000000000000001E-2</v>
      </c>
      <c r="I16" s="10">
        <v>3.2000000000000001E-2</v>
      </c>
    </row>
    <row r="17" spans="1:9" x14ac:dyDescent="0.2">
      <c r="A17">
        <v>5</v>
      </c>
      <c r="B17">
        <v>0.7</v>
      </c>
      <c r="C17">
        <v>1.25</v>
      </c>
      <c r="D17">
        <v>1.95</v>
      </c>
      <c r="E17">
        <v>3.65</v>
      </c>
      <c r="F17">
        <v>5.6</v>
      </c>
      <c r="G17">
        <v>11.1</v>
      </c>
      <c r="H17">
        <v>20.399999999999999</v>
      </c>
      <c r="I17">
        <v>38.15</v>
      </c>
    </row>
    <row r="18" spans="1:9" x14ac:dyDescent="0.2">
      <c r="A18">
        <v>-10</v>
      </c>
      <c r="B18">
        <v>0.43</v>
      </c>
      <c r="C18">
        <v>0.77</v>
      </c>
      <c r="D18">
        <v>1.2</v>
      </c>
      <c r="E18">
        <v>2.1</v>
      </c>
      <c r="F18">
        <v>3.2</v>
      </c>
      <c r="G18">
        <v>6.35</v>
      </c>
      <c r="H18">
        <v>11.75</v>
      </c>
      <c r="I18">
        <v>22.1</v>
      </c>
    </row>
    <row r="19" spans="1:9" x14ac:dyDescent="0.2">
      <c r="A19">
        <v>-20</v>
      </c>
      <c r="B19">
        <v>0.3</v>
      </c>
      <c r="C19">
        <v>0.55000000000000004</v>
      </c>
      <c r="D19">
        <v>0.85</v>
      </c>
      <c r="E19">
        <v>1.45</v>
      </c>
      <c r="F19">
        <v>2.2000000000000002</v>
      </c>
      <c r="G19">
        <v>4.3</v>
      </c>
      <c r="H19">
        <v>8.15</v>
      </c>
      <c r="I19">
        <v>15.3</v>
      </c>
    </row>
    <row r="20" spans="1:9" x14ac:dyDescent="0.2">
      <c r="A20">
        <v>-30</v>
      </c>
      <c r="B20">
        <v>0.2</v>
      </c>
      <c r="C20">
        <v>0.34</v>
      </c>
      <c r="D20">
        <v>0.53</v>
      </c>
      <c r="E20">
        <v>0.9</v>
      </c>
      <c r="F20">
        <v>1.4</v>
      </c>
      <c r="G20">
        <v>2.95</v>
      </c>
      <c r="H20">
        <v>5.3</v>
      </c>
      <c r="I20">
        <v>10.4</v>
      </c>
    </row>
    <row r="21" spans="1:9" x14ac:dyDescent="0.2">
      <c r="A21">
        <v>-40</v>
      </c>
      <c r="G21">
        <v>1.85</v>
      </c>
      <c r="H21">
        <v>3.6</v>
      </c>
      <c r="I21">
        <v>6.6</v>
      </c>
    </row>
    <row r="24" spans="1:9" x14ac:dyDescent="0.2">
      <c r="A24" t="s">
        <v>72</v>
      </c>
    </row>
    <row r="25" spans="1:9" x14ac:dyDescent="0.2">
      <c r="A25" t="s">
        <v>160</v>
      </c>
    </row>
    <row r="28" spans="1:9" x14ac:dyDescent="0.2">
      <c r="A28" t="s">
        <v>71</v>
      </c>
      <c r="B28" s="10">
        <v>6.0000000000000001E-3</v>
      </c>
      <c r="C28" s="10">
        <v>8.0000000000000002E-3</v>
      </c>
      <c r="D28" s="10">
        <v>0.01</v>
      </c>
      <c r="E28" s="10">
        <v>1.2999999999999999E-2</v>
      </c>
      <c r="F28" s="10">
        <v>1.6E-2</v>
      </c>
      <c r="G28" s="10">
        <v>0.02</v>
      </c>
      <c r="H28" s="10">
        <v>2.5000000000000001E-2</v>
      </c>
      <c r="I28" s="10">
        <v>3.2000000000000001E-2</v>
      </c>
    </row>
    <row r="29" spans="1:9" x14ac:dyDescent="0.2">
      <c r="A29">
        <v>5</v>
      </c>
      <c r="B29" s="17"/>
      <c r="C29" s="17"/>
      <c r="D29" s="17"/>
      <c r="E29" s="17"/>
      <c r="F29" s="17"/>
      <c r="G29" s="17"/>
      <c r="H29" s="17"/>
      <c r="I29" s="17"/>
    </row>
    <row r="30" spans="1:9" x14ac:dyDescent="0.2">
      <c r="A30">
        <v>-10</v>
      </c>
      <c r="B30" s="17"/>
      <c r="C30" s="17"/>
      <c r="D30" s="17"/>
      <c r="E30" s="17"/>
      <c r="F30" s="17"/>
      <c r="G30" s="17"/>
      <c r="H30" s="17"/>
      <c r="I30" s="17"/>
    </row>
    <row r="31" spans="1:9" x14ac:dyDescent="0.2">
      <c r="A31">
        <v>-20</v>
      </c>
      <c r="B31" s="17"/>
      <c r="C31" s="17"/>
      <c r="D31" s="17"/>
      <c r="E31" s="17"/>
      <c r="F31" s="17"/>
      <c r="G31" s="17"/>
      <c r="H31" s="17"/>
      <c r="I31" s="17"/>
    </row>
    <row r="32" spans="1:9" x14ac:dyDescent="0.2">
      <c r="A32">
        <v>-30</v>
      </c>
      <c r="B32" s="17"/>
      <c r="C32" s="17"/>
      <c r="D32" s="17"/>
      <c r="E32" s="17"/>
      <c r="F32" s="17"/>
      <c r="G32" s="17"/>
      <c r="H32" s="17"/>
      <c r="I32" s="17"/>
    </row>
    <row r="33" spans="1:9" x14ac:dyDescent="0.2">
      <c r="A33">
        <v>-40</v>
      </c>
      <c r="B33" s="17"/>
      <c r="C33" s="17"/>
      <c r="D33" s="17"/>
      <c r="E33" s="17"/>
      <c r="F33" s="17"/>
      <c r="G33" s="17">
        <f t="shared" ref="G33:I33" si="0">G21*$D12/((G$28^2*PI()/4)*($C12-$B12))</f>
        <v>8.7429115405147826</v>
      </c>
      <c r="H33" s="17">
        <f t="shared" si="0"/>
        <v>10.888469291538406</v>
      </c>
      <c r="I33" s="17">
        <f t="shared" si="0"/>
        <v>12.183956116426851</v>
      </c>
    </row>
  </sheetData>
  <phoneticPr fontId="11" type="noConversion"/>
  <printOptions gridLines="1" gridLinesSet="0"/>
  <pageMargins left="0.78740157499999996" right="0.78740157499999996" top="0.984251969" bottom="0.984251969" header="0.51181102300000003" footer="0.51181102300000003"/>
  <pageSetup paperSize="9" orientation="portrait" r:id="rId1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30" zoomScaleNormal="130" workbookViewId="0">
      <selection activeCell="B10" sqref="B10"/>
    </sheetView>
  </sheetViews>
  <sheetFormatPr baseColWidth="10" defaultRowHeight="12.75" x14ac:dyDescent="0.2"/>
  <sheetData>
    <row r="1" spans="1:5" ht="18" x14ac:dyDescent="0.25">
      <c r="A1" s="23" t="s">
        <v>776</v>
      </c>
    </row>
    <row r="4" spans="1:5" x14ac:dyDescent="0.2">
      <c r="A4" s="36" t="s">
        <v>777</v>
      </c>
    </row>
    <row r="10" spans="1:5" x14ac:dyDescent="0.2">
      <c r="A10" s="13" t="s">
        <v>780</v>
      </c>
      <c r="B10" s="36">
        <v>56</v>
      </c>
    </row>
    <row r="11" spans="1:5" x14ac:dyDescent="0.2">
      <c r="A11" s="36" t="s">
        <v>778</v>
      </c>
      <c r="B11">
        <v>19</v>
      </c>
    </row>
    <row r="12" spans="1:5" x14ac:dyDescent="0.2">
      <c r="A12" s="13" t="s">
        <v>779</v>
      </c>
      <c r="B12">
        <v>30.9</v>
      </c>
    </row>
    <row r="13" spans="1:5" x14ac:dyDescent="0.2">
      <c r="A13" s="36"/>
    </row>
    <row r="14" spans="1:5" x14ac:dyDescent="0.2">
      <c r="A14" s="36" t="s">
        <v>781</v>
      </c>
    </row>
    <row r="15" spans="1:5" x14ac:dyDescent="0.2">
      <c r="B15" s="40">
        <v>5</v>
      </c>
      <c r="C15" s="40">
        <v>15</v>
      </c>
      <c r="D15" s="40">
        <v>20</v>
      </c>
      <c r="E15" s="40">
        <v>25</v>
      </c>
    </row>
    <row r="16" spans="1:5" x14ac:dyDescent="0.2">
      <c r="A16" s="39">
        <v>1.5</v>
      </c>
    </row>
    <row r="17" spans="1:1" x14ac:dyDescent="0.2">
      <c r="A17" s="39">
        <v>2</v>
      </c>
    </row>
    <row r="18" spans="1:1" x14ac:dyDescent="0.2">
      <c r="A18" s="39">
        <v>2.5</v>
      </c>
    </row>
    <row r="19" spans="1:1" x14ac:dyDescent="0.2">
      <c r="A19" s="39">
        <v>3.5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1" sqref="A11:A16"/>
    </sheetView>
  </sheetViews>
  <sheetFormatPr baseColWidth="10" defaultRowHeight="12.75" x14ac:dyDescent="0.2"/>
  <cols>
    <col min="5" max="5" width="11.42578125" customWidth="1"/>
  </cols>
  <sheetData>
    <row r="1" spans="1:5" ht="18" x14ac:dyDescent="0.25">
      <c r="A1" s="21" t="s">
        <v>791</v>
      </c>
    </row>
    <row r="2" spans="1:5" s="21" customFormat="1" ht="18" x14ac:dyDescent="0.25">
      <c r="A2" s="41" t="s">
        <v>799</v>
      </c>
    </row>
    <row r="4" spans="1:5" ht="19.5" x14ac:dyDescent="0.35">
      <c r="A4" s="47" t="s">
        <v>821</v>
      </c>
    </row>
    <row r="6" spans="1:5" x14ac:dyDescent="0.2">
      <c r="A6" s="36" t="s">
        <v>785</v>
      </c>
      <c r="B6" s="36">
        <v>717.75</v>
      </c>
      <c r="C6" t="s">
        <v>789</v>
      </c>
    </row>
    <row r="7" spans="1:5" x14ac:dyDescent="0.2">
      <c r="A7" s="36" t="s">
        <v>786</v>
      </c>
      <c r="B7" s="36">
        <v>1</v>
      </c>
      <c r="C7" t="s">
        <v>790</v>
      </c>
    </row>
    <row r="9" spans="1:5" x14ac:dyDescent="0.2">
      <c r="B9" s="36" t="s">
        <v>788</v>
      </c>
    </row>
    <row r="10" spans="1:5" x14ac:dyDescent="0.2">
      <c r="A10" s="36" t="s">
        <v>787</v>
      </c>
      <c r="B10" s="10">
        <v>285</v>
      </c>
      <c r="C10" s="10">
        <v>290</v>
      </c>
      <c r="D10" s="10">
        <v>295</v>
      </c>
      <c r="E10" s="10">
        <v>300</v>
      </c>
    </row>
    <row r="11" spans="1:5" x14ac:dyDescent="0.2">
      <c r="A11" s="10">
        <v>260</v>
      </c>
      <c r="B11" s="32">
        <f>m*cv*(Temp2-Temp1)</f>
        <v>17943.75</v>
      </c>
      <c r="C11" s="32"/>
      <c r="D11" s="32"/>
      <c r="E11" s="32"/>
    </row>
    <row r="12" spans="1:5" x14ac:dyDescent="0.2">
      <c r="A12" s="10">
        <v>265</v>
      </c>
      <c r="B12" s="32"/>
      <c r="C12" s="32"/>
      <c r="D12" s="32"/>
      <c r="E12" s="32"/>
    </row>
    <row r="13" spans="1:5" x14ac:dyDescent="0.2">
      <c r="A13" s="10">
        <v>270</v>
      </c>
      <c r="B13" s="32"/>
      <c r="C13" s="32"/>
      <c r="D13" s="32"/>
      <c r="E13" s="32"/>
    </row>
    <row r="14" spans="1:5" x14ac:dyDescent="0.2">
      <c r="A14" s="10">
        <v>275</v>
      </c>
      <c r="B14" s="32"/>
      <c r="C14" s="32"/>
      <c r="D14" s="32"/>
      <c r="E14" s="32"/>
    </row>
    <row r="15" spans="1:5" x14ac:dyDescent="0.2">
      <c r="A15" s="10">
        <v>280</v>
      </c>
      <c r="B15" s="32"/>
      <c r="C15" s="32"/>
      <c r="D15" s="32"/>
      <c r="E15" s="32"/>
    </row>
    <row r="16" spans="1:5" x14ac:dyDescent="0.2">
      <c r="A16" s="10">
        <v>285</v>
      </c>
      <c r="B16" s="32"/>
      <c r="C16" s="32"/>
      <c r="D16" s="32"/>
      <c r="E16" s="32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9</vt:i4>
      </vt:variant>
    </vt:vector>
  </HeadingPairs>
  <TitlesOfParts>
    <vt:vector size="23" baseType="lpstr">
      <vt:lpstr>Zylindervolumen</vt:lpstr>
      <vt:lpstr>Dreiecksberechnung</vt:lpstr>
      <vt:lpstr>Funktionen</vt:lpstr>
      <vt:lpstr>Runden</vt:lpstr>
      <vt:lpstr>Wärmeübertrager</vt:lpstr>
      <vt:lpstr>Kältemittelgeschw.</vt:lpstr>
      <vt:lpstr>Spannungsabfall bei Drehstrom</vt:lpstr>
      <vt:lpstr>Bereichsnamen mit Lösung</vt:lpstr>
      <vt:lpstr>Bereichsnamen</vt:lpstr>
      <vt:lpstr>Adressliste</vt:lpstr>
      <vt:lpstr>Kundenliste</vt:lpstr>
      <vt:lpstr>Warenliste</vt:lpstr>
      <vt:lpstr>Rechnung Werkzeug (2)</vt:lpstr>
      <vt:lpstr>Rechnung Werkzeug mit Lösung</vt:lpstr>
      <vt:lpstr>'Bereichsnamen mit Lösung'!cv</vt:lpstr>
      <vt:lpstr>'Bereichsnamen mit Lösung'!m</vt:lpstr>
      <vt:lpstr>Suchkriterien</vt:lpstr>
      <vt:lpstr>'Bereichsnamen mit Lösung'!Temp1</vt:lpstr>
      <vt:lpstr>'Bereichsnamen mit Lösung'!Temp2</vt:lpstr>
      <vt:lpstr>Versuch_3</vt:lpstr>
      <vt:lpstr>Versuch_4</vt:lpstr>
      <vt:lpstr>Versuch1</vt:lpstr>
      <vt:lpstr>Versuch2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Böhrer, Roswitha</dc:creator>
  <cp:lastModifiedBy>Böhrer, Roswitha</cp:lastModifiedBy>
  <cp:lastPrinted>2009-01-19T07:58:41Z</cp:lastPrinted>
  <dcterms:created xsi:type="dcterms:W3CDTF">1999-01-14T11:07:31Z</dcterms:created>
  <dcterms:modified xsi:type="dcterms:W3CDTF">2023-12-04T15:36:54Z</dcterms:modified>
</cp:coreProperties>
</file>